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velopment Services Group\Templates - Development Services Group\SFPM Templates\"/>
    </mc:Choice>
  </mc:AlternateContent>
  <xr:revisionPtr revIDLastSave="0" documentId="13_ncr:1_{BBFDF460-1A8D-4E70-B013-D2641B64AC9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eak Flow Depth Measurements" sheetId="2" r:id="rId1"/>
    <sheet name="Average Flow Depth Measurements" sheetId="1" r:id="rId2"/>
    <sheet name="Flow Monitoring" sheetId="3" r:id="rId3"/>
  </sheets>
  <definedNames>
    <definedName name="_xlnm.Print_Area" localSheetId="1">'Average Flow Depth Measurements'!$B$2:$L$107</definedName>
    <definedName name="_xlnm.Print_Area" localSheetId="2">'Flow Monitoring'!$B$2:$L$100</definedName>
    <definedName name="_xlnm.Print_Area" localSheetId="0">'Peak Flow Depth Measurements'!$B$2:$L$107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3" l="1"/>
  <c r="I59" i="3" s="1"/>
  <c r="G87" i="3"/>
  <c r="D98" i="3" s="1"/>
  <c r="H98" i="3" s="1"/>
  <c r="J98" i="3" s="1"/>
  <c r="G88" i="3"/>
  <c r="D96" i="3"/>
  <c r="H96" i="3" s="1"/>
  <c r="J96" i="3" s="1"/>
  <c r="D97" i="3"/>
  <c r="H97" i="3"/>
  <c r="J97" i="3" s="1"/>
  <c r="D99" i="3"/>
  <c r="H99" i="3" s="1"/>
  <c r="J99" i="3" s="1"/>
  <c r="I60" i="3" l="1"/>
  <c r="I61" i="3"/>
  <c r="I58" i="2"/>
  <c r="I59" i="2"/>
  <c r="I60" i="2" s="1"/>
  <c r="I75" i="2"/>
  <c r="I76" i="2"/>
  <c r="I77" i="2" s="1"/>
  <c r="I78" i="2"/>
  <c r="I79" i="2" s="1"/>
  <c r="I62" i="3" l="1"/>
  <c r="I63" i="3"/>
  <c r="I64" i="3" s="1"/>
  <c r="I80" i="2"/>
  <c r="I81" i="2" s="1"/>
  <c r="I82" i="2" s="1"/>
  <c r="I83" i="2" s="1"/>
  <c r="I61" i="2"/>
  <c r="I62" i="2" s="1"/>
  <c r="I63" i="2" s="1"/>
  <c r="I64" i="2" s="1"/>
  <c r="D75" i="1"/>
  <c r="I58" i="1"/>
  <c r="I59" i="1" s="1"/>
  <c r="D78" i="1"/>
  <c r="D79" i="1" s="1"/>
  <c r="D95" i="3" l="1"/>
  <c r="H95" i="3" s="1"/>
  <c r="J95" i="3" s="1"/>
  <c r="D58" i="3"/>
  <c r="D94" i="3" s="1"/>
  <c r="H94" i="3" s="1"/>
  <c r="J94" i="3" s="1"/>
  <c r="G95" i="2"/>
  <c r="D104" i="2"/>
  <c r="H104" i="2" s="1"/>
  <c r="J104" i="2" s="1"/>
  <c r="D75" i="2"/>
  <c r="D103" i="2" s="1"/>
  <c r="H103" i="2" s="1"/>
  <c r="J103" i="2" s="1"/>
  <c r="D102" i="2"/>
  <c r="H102" i="2" s="1"/>
  <c r="J102" i="2" s="1"/>
  <c r="D58" i="2"/>
  <c r="D101" i="2" s="1"/>
  <c r="H101" i="2" s="1"/>
  <c r="J101" i="2" s="1"/>
  <c r="I61" i="1"/>
  <c r="D76" i="1"/>
  <c r="D77" i="1" s="1"/>
  <c r="I60" i="1"/>
  <c r="D106" i="2" l="1"/>
  <c r="H106" i="2" s="1"/>
  <c r="J106" i="2" s="1"/>
  <c r="G94" i="2"/>
  <c r="D105" i="2" s="1"/>
  <c r="H105" i="2" s="1"/>
  <c r="J105" i="2" s="1"/>
  <c r="D80" i="1"/>
  <c r="D81" i="1" s="1"/>
  <c r="D82" i="1" s="1"/>
  <c r="D83" i="1" s="1"/>
  <c r="D103" i="1" s="1"/>
  <c r="I62" i="1"/>
  <c r="I63" i="1" s="1"/>
  <c r="I64" i="1" s="1"/>
  <c r="D102" i="1" s="1"/>
  <c r="I75" i="1" l="1"/>
  <c r="D58" i="1"/>
  <c r="H102" i="1"/>
  <c r="J102" i="1" s="1"/>
  <c r="H103" i="1"/>
  <c r="J103" i="1" s="1"/>
  <c r="D101" i="1" l="1"/>
  <c r="H101" i="1" s="1"/>
  <c r="J101" i="1" s="1"/>
  <c r="G95" i="1"/>
  <c r="D104" i="1"/>
  <c r="H104" i="1" s="1"/>
  <c r="J104" i="1" s="1"/>
  <c r="G94" i="1" l="1"/>
  <c r="D105" i="1" s="1"/>
  <c r="H105" i="1" s="1"/>
  <c r="J105" i="1" s="1"/>
  <c r="D106" i="1"/>
  <c r="H106" i="1" s="1"/>
  <c r="J106" i="1" s="1"/>
</calcChain>
</file>

<file path=xl/sharedStrings.xml><?xml version="1.0" encoding="utf-8"?>
<sst xmlns="http://schemas.openxmlformats.org/spreadsheetml/2006/main" count="509" uniqueCount="94">
  <si>
    <t>ft</t>
  </si>
  <si>
    <t>rad</t>
  </si>
  <si>
    <t>ft^2</t>
  </si>
  <si>
    <t>cfs</t>
  </si>
  <si>
    <t>gpd</t>
  </si>
  <si>
    <t>PROJECT NAME:</t>
  </si>
  <si>
    <t>PWSA REVIEWER:</t>
  </si>
  <si>
    <t>DATE:</t>
  </si>
  <si>
    <t>Chapter 94 Consistency Determination</t>
  </si>
  <si>
    <t>Variable</t>
  </si>
  <si>
    <t>Description</t>
  </si>
  <si>
    <t>Units</t>
  </si>
  <si>
    <t>Q</t>
  </si>
  <si>
    <t>n</t>
  </si>
  <si>
    <t>A</t>
  </si>
  <si>
    <t>R</t>
  </si>
  <si>
    <t>S</t>
  </si>
  <si>
    <t>Volumetric flowrate</t>
  </si>
  <si>
    <t>Unitless</t>
  </si>
  <si>
    <t>Cross-Sectional Area of Flow</t>
  </si>
  <si>
    <t>Hydraulic Radius</t>
  </si>
  <si>
    <t>ft/ft</t>
  </si>
  <si>
    <t>Slope of Hydraulic Grade Line</t>
  </si>
  <si>
    <t>P</t>
  </si>
  <si>
    <t>Wetted Perimeter of "A"</t>
  </si>
  <si>
    <t>r</t>
  </si>
  <si>
    <t>Radius</t>
  </si>
  <si>
    <t>h</t>
  </si>
  <si>
    <t>Depth of Flow or Headspace</t>
  </si>
  <si>
    <t>Ɵ</t>
  </si>
  <si>
    <t>radians</t>
  </si>
  <si>
    <t>Central Angle</t>
  </si>
  <si>
    <t>Manning Roughness Coeff.</t>
  </si>
  <si>
    <t>Section A: Manning Equation for Partially Filled Pipes</t>
  </si>
  <si>
    <t>OR</t>
  </si>
  <si>
    <t>Value</t>
  </si>
  <si>
    <t>D</t>
  </si>
  <si>
    <t>Material</t>
  </si>
  <si>
    <t>unitless</t>
  </si>
  <si>
    <t>Combined Sewers</t>
  </si>
  <si>
    <t>Sanitary Sewers</t>
  </si>
  <si>
    <t>full pipe flow conditions</t>
  </si>
  <si>
    <t>Definition</t>
  </si>
  <si>
    <t>h/D</t>
  </si>
  <si>
    <r>
      <t>Q</t>
    </r>
    <r>
      <rPr>
        <vertAlign val="subscript"/>
        <sz val="11"/>
        <color theme="1"/>
        <rFont val="Calibri"/>
        <family val="2"/>
        <scheme val="minor"/>
      </rPr>
      <t>d, peak</t>
    </r>
  </si>
  <si>
    <r>
      <t>Q</t>
    </r>
    <r>
      <rPr>
        <vertAlign val="subscript"/>
        <sz val="11"/>
        <color theme="1"/>
        <rFont val="Calibri"/>
        <family val="2"/>
        <scheme val="minor"/>
      </rPr>
      <t>d, avg</t>
    </r>
  </si>
  <si>
    <t>Unit</t>
  </si>
  <si>
    <t>Peaking Factor, P.F.</t>
  </si>
  <si>
    <t>P.F.</t>
  </si>
  <si>
    <r>
      <t>Q</t>
    </r>
    <r>
      <rPr>
        <vertAlign val="subscript"/>
        <sz val="11"/>
        <color theme="1"/>
        <rFont val="Calibri"/>
        <family val="2"/>
        <scheme val="minor"/>
      </rPr>
      <t>ex, peak</t>
    </r>
  </si>
  <si>
    <r>
      <t>Q</t>
    </r>
    <r>
      <rPr>
        <vertAlign val="subscript"/>
        <sz val="11"/>
        <color theme="1"/>
        <rFont val="Calibri"/>
        <family val="2"/>
        <scheme val="minor"/>
      </rPr>
      <t>ex, avg</t>
    </r>
  </si>
  <si>
    <r>
      <t xml:space="preserve"> </t>
    </r>
    <r>
      <rPr>
        <sz val="11"/>
        <color theme="1"/>
        <rFont val="Calibri"/>
        <family val="2"/>
      </rPr>
      <t>Ɵ</t>
    </r>
  </si>
  <si>
    <r>
      <t>Q</t>
    </r>
    <r>
      <rPr>
        <vertAlign val="subscript"/>
        <sz val="11"/>
        <color theme="1"/>
        <rFont val="Calibri"/>
        <family val="2"/>
        <scheme val="minor"/>
      </rPr>
      <t>proj, avg</t>
    </r>
  </si>
  <si>
    <r>
      <t>Q</t>
    </r>
    <r>
      <rPr>
        <vertAlign val="subscript"/>
        <sz val="11"/>
        <color theme="1"/>
        <rFont val="Calibri"/>
        <family val="2"/>
        <scheme val="minor"/>
      </rPr>
      <t>proj, peak</t>
    </r>
  </si>
  <si>
    <t>Proposed Project Flows</t>
  </si>
  <si>
    <t>Section B: Data for Calculations</t>
  </si>
  <si>
    <r>
      <t>Q</t>
    </r>
    <r>
      <rPr>
        <vertAlign val="subscript"/>
        <sz val="11"/>
        <color theme="1"/>
        <rFont val="Calibri"/>
        <family val="2"/>
        <scheme val="minor"/>
      </rPr>
      <t>p</t>
    </r>
  </si>
  <si>
    <r>
      <t>= (Q</t>
    </r>
    <r>
      <rPr>
        <vertAlign val="subscript"/>
        <sz val="11"/>
        <color theme="1"/>
        <rFont val="Calibri"/>
        <family val="2"/>
        <scheme val="minor"/>
      </rPr>
      <t>ex, peak</t>
    </r>
    <r>
      <rPr>
        <sz val="11"/>
        <color theme="1"/>
        <rFont val="Calibri"/>
        <family val="2"/>
        <scheme val="minor"/>
      </rPr>
      <t xml:space="preserve"> + Q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 x 1.05</t>
    </r>
  </si>
  <si>
    <r>
      <t>= Q</t>
    </r>
    <r>
      <rPr>
        <vertAlign val="subscript"/>
        <sz val="11"/>
        <color theme="1"/>
        <rFont val="Calibri"/>
        <family val="2"/>
        <scheme val="minor"/>
      </rPr>
      <t>proj, peak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P.F.</t>
    </r>
  </si>
  <si>
    <t>Projected Flow Calculations</t>
  </si>
  <si>
    <t>Section F: Compare Results with Applicant's Submission</t>
  </si>
  <si>
    <t>Difference, %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</si>
  <si>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</si>
  <si>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</si>
  <si>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Difference, gpd</t>
  </si>
  <si>
    <t>LEGEND:</t>
  </si>
  <si>
    <t>Input Data</t>
  </si>
  <si>
    <t>Output Data</t>
  </si>
  <si>
    <t>Brick</t>
  </si>
  <si>
    <t>DIP</t>
  </si>
  <si>
    <t>PVC</t>
  </si>
  <si>
    <t>VCP</t>
  </si>
  <si>
    <t>PWSA PROJECT NUMBER:</t>
  </si>
  <si>
    <t>Sewage Facilities Planning Module</t>
  </si>
  <si>
    <t>Design Capacity, Peak</t>
  </si>
  <si>
    <t>= full pipe flow conditions / peaking factor</t>
  </si>
  <si>
    <t>Design Capacity, Average</t>
  </si>
  <si>
    <t>Present Flows, Average</t>
  </si>
  <si>
    <t>Present Flows, Peak</t>
  </si>
  <si>
    <t>existing flow conditions per site investigations</t>
  </si>
  <si>
    <t>= existing flow conditions x peaking factor</t>
  </si>
  <si>
    <t>Projected Flows in Five (5) Years, Average</t>
  </si>
  <si>
    <t>Projected Flows in Five (5) Years, Peak</t>
  </si>
  <si>
    <t>PWSA, gpd</t>
  </si>
  <si>
    <t>Applicant, gpd</t>
  </si>
  <si>
    <t>Section E: Calculations for Projected Flows in Five (5) Years</t>
  </si>
  <si>
    <t>Section D: Calculations for Present Flows</t>
  </si>
  <si>
    <t>Section C: Calculations for Design and/or Permitted Capacities</t>
  </si>
  <si>
    <r>
      <t>= Q</t>
    </r>
    <r>
      <rPr>
        <vertAlign val="subscript"/>
        <sz val="11"/>
        <color theme="1"/>
        <rFont val="Calibri"/>
        <family val="2"/>
        <scheme val="minor"/>
      </rPr>
      <t>ex, peak</t>
    </r>
    <r>
      <rPr>
        <sz val="11"/>
        <color theme="1"/>
        <rFont val="Calibri"/>
        <family val="2"/>
        <scheme val="minor"/>
      </rPr>
      <t xml:space="preserve"> / P.F.</t>
    </r>
  </si>
  <si>
    <t>determined via flow monitoring data</t>
  </si>
  <si>
    <t>RCP</t>
  </si>
  <si>
    <t>Hydraulic Calculations Spreadsheet for Peak Flow Depth Measurements</t>
  </si>
  <si>
    <t>Hydraulic Calculations Spreadsheet for Average Flow Depth Measurements</t>
  </si>
  <si>
    <t>Hydraulic Calculations Spreadsheet for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</si>
</sst>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%"/>
    <numFmt numFmtId="166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165" fontId="0" fillId="0" borderId="0" xfId="1" applyNumberFormat="1" applyFont="1"/>
    <xf numFmtId="43" fontId="0" fillId="0" borderId="0" xfId="0" applyNumberFormat="1"/>
    <xf numFmtId="0" fontId="0" fillId="0" borderId="6" xfId="0" applyBorder="1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4" borderId="1" xfId="0" applyFont="1" applyFill="1" applyBorder="1"/>
    <xf numFmtId="0" fontId="0" fillId="0" borderId="0" xfId="0" applyBorder="1"/>
    <xf numFmtId="0" fontId="5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43" fontId="0" fillId="0" borderId="16" xfId="0" applyNumberFormat="1" applyBorder="1"/>
    <xf numFmtId="0" fontId="0" fillId="0" borderId="17" xfId="0" applyBorder="1"/>
    <xf numFmtId="0" fontId="5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3" xfId="0" applyFill="1" applyBorder="1" applyAlignment="1">
      <alignment horizontal="left"/>
    </xf>
    <xf numFmtId="166" fontId="0" fillId="2" borderId="3" xfId="0" applyNumberForma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left"/>
    </xf>
    <xf numFmtId="0" fontId="2" fillId="0" borderId="0" xfId="0" applyFont="1" applyAlignment="1">
      <alignment horizontal="left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60325</xdr:colOff>
      <xdr:row>26</xdr:row>
      <xdr:rowOff>57150</xdr:rowOff>
    </xdr:from>
    <xdr:ext cx="2238375" cy="330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A71FFF1-546A-43F2-95E7-55BC7658CD48}"/>
                </a:ext>
              </a:extLst>
            </xdr:cNvPr>
            <xdr:cNvSpPr txBox="1"/>
          </xdr:nvSpPr>
          <xdr:spPr>
            <a:xfrm>
              <a:off x="669925" y="5010150"/>
              <a:ext cx="2238375" cy="33020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b="0" i="1">
                      <a:latin typeface="Cambria Math" panose="02040503050406030204" pitchFamily="18" charset="0"/>
                    </a:rPr>
                    <m:t>𝑄</m:t>
                  </m:r>
                  <m:r>
                    <a:rPr lang="en-US" sz="1400" b="0" i="1">
                      <a:latin typeface="Cambria Math" panose="02040503050406030204" pitchFamily="18" charset="0"/>
                    </a:rPr>
                    <m:t>= </m:t>
                  </m:r>
                  <m:d>
                    <m:dPr>
                      <m:ctrlPr>
                        <a:rPr lang="en-US" sz="14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US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</a:rPr>
                            <m:t>1.49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den>
                      </m:f>
                    </m:e>
                  </m:d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𝐴</m:t>
                  </m:r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𝑅</m:t>
                      </m:r>
                    </m:e>
                    <m:sup>
                      <m:f>
                        <m:fPr>
                          <m:type m:val="skw"/>
                          <m:ctrlP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3</m:t>
                          </m:r>
                        </m:den>
                      </m:f>
                    </m:sup>
                  </m:sSup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𝑆</m:t>
                      </m:r>
                    </m:e>
                    <m:sup>
                      <m:f>
                        <m:fPr>
                          <m:type m:val="skw"/>
                          <m:ctrlP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sup>
                  </m:sSup>
                </m:oMath>
              </a14:m>
              <a:r>
                <a:rPr lang="en-US" sz="1100"/>
                <a:t> </a:t>
              </a:r>
            </a:p>
            <a:p>
              <a:pPr algn="ctr"/>
              <a:r>
                <a:rPr lang="en-US" sz="1100"/>
                <a:t>or</a:t>
              </a:r>
            </a:p>
            <a:p>
              <a:pPr algn="ctr"/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A71FFF1-546A-43F2-95E7-55BC7658CD48}"/>
                </a:ext>
              </a:extLst>
            </xdr:cNvPr>
            <xdr:cNvSpPr txBox="1"/>
          </xdr:nvSpPr>
          <xdr:spPr>
            <a:xfrm>
              <a:off x="669925" y="5010150"/>
              <a:ext cx="2238375" cy="33020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 𝑄= (1.49/𝑛)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×𝐴×𝑅^(2⁄3)×𝑆^(1⁄2)</a:t>
              </a:r>
              <a:r>
                <a:rPr lang="en-US" sz="1100"/>
                <a:t> </a:t>
              </a:r>
            </a:p>
            <a:p>
              <a:pPr algn="ctr"/>
              <a:r>
                <a:rPr lang="en-US" sz="1100"/>
                <a:t>or</a:t>
              </a:r>
            </a:p>
            <a:p>
              <a:pPr algn="ctr"/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60325</xdr:colOff>
      <xdr:row>26</xdr:row>
      <xdr:rowOff>0</xdr:rowOff>
    </xdr:from>
    <xdr:ext cx="549381" cy="4033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8BEBD1E-B21A-4C0E-91CC-01A290D37A5F}"/>
                </a:ext>
              </a:extLst>
            </xdr:cNvPr>
            <xdr:cNvSpPr txBox="1"/>
          </xdr:nvSpPr>
          <xdr:spPr>
            <a:xfrm>
              <a:off x="3717925" y="4953000"/>
              <a:ext cx="549381" cy="4033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8BEBD1E-B21A-4C0E-91CC-01A290D37A5F}"/>
                </a:ext>
              </a:extLst>
            </xdr:cNvPr>
            <xdr:cNvSpPr txBox="1"/>
          </xdr:nvSpPr>
          <xdr:spPr>
            <a:xfrm>
              <a:off x="3717925" y="4953000"/>
              <a:ext cx="549381" cy="4033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𝑅=  𝐴/𝑃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19051</xdr:colOff>
      <xdr:row>15</xdr:row>
      <xdr:rowOff>127000</xdr:rowOff>
    </xdr:from>
    <xdr:ext cx="2844800" cy="1691005"/>
    <xdr:pic>
      <xdr:nvPicPr>
        <xdr:cNvPr id="4" name="Picture 3">
          <a:extLst>
            <a:ext uri="{FF2B5EF4-FFF2-40B4-BE49-F238E27FC236}">
              <a16:creationId xmlns:a16="http://schemas.microsoft.com/office/drawing/2014/main" id="{54F0773E-79A9-4DCA-A86A-89FB5F3DE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984500"/>
          <a:ext cx="2844800" cy="1691005"/>
        </a:xfrm>
        <a:prstGeom prst="rect">
          <a:avLst/>
        </a:prstGeom>
      </xdr:spPr>
    </xdr:pic>
    <xdr:clientData/>
  </xdr:oneCellAnchor>
  <xdr:oneCellAnchor>
    <xdr:from>
      <xdr:col>8</xdr:col>
      <xdr:colOff>555625</xdr:colOff>
      <xdr:row>25</xdr:row>
      <xdr:rowOff>152400</xdr:rowOff>
    </xdr:from>
    <xdr:ext cx="1776961" cy="4840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2CE5079-AAE9-4E18-8DBF-A293E1E2F216}"/>
                </a:ext>
              </a:extLst>
            </xdr:cNvPr>
            <xdr:cNvSpPr txBox="1"/>
          </xdr:nvSpPr>
          <xdr:spPr>
            <a:xfrm>
              <a:off x="5432425" y="4914900"/>
              <a:ext cx="1776961" cy="48404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</a:rPr>
                      <m:t>Ɵ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=2×</m:t>
                    </m:r>
                    <m:func>
                      <m:func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cos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</m:fName>
                      <m:e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h</m:t>
                                </m:r>
                              </m:num>
                              <m:den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𝑟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2CE5079-AAE9-4E18-8DBF-A293E1E2F216}"/>
                </a:ext>
              </a:extLst>
            </xdr:cNvPr>
            <xdr:cNvSpPr txBox="1"/>
          </xdr:nvSpPr>
          <xdr:spPr>
            <a:xfrm>
              <a:off x="5432425" y="4914900"/>
              <a:ext cx="1776961" cy="48404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i="0">
                  <a:latin typeface="Cambria Math" panose="02040503050406030204" pitchFamily="18" charset="0"/>
                </a:rPr>
                <a:t>Ɵ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=2×cos^(−1)⁡((𝑟−ℎ)/𝑟)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98425</xdr:colOff>
      <xdr:row>31</xdr:row>
      <xdr:rowOff>12700</xdr:rowOff>
    </xdr:from>
    <xdr:ext cx="2187575" cy="430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9F8F2F0-69AE-4B73-8274-C4976EA9E2C9}"/>
                </a:ext>
              </a:extLst>
            </xdr:cNvPr>
            <xdr:cNvSpPr txBox="1"/>
          </xdr:nvSpPr>
          <xdr:spPr>
            <a:xfrm>
              <a:off x="708025" y="5918200"/>
              <a:ext cx="2187575" cy="4308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&lt;50%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Ɵ−</m:t>
                            </m:r>
                            <m:func>
                              <m:func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sin</m:t>
                                </m:r>
                              </m:fName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Ɵ</m:t>
                                </m:r>
                              </m:e>
                            </m:func>
                          </m:e>
                        </m:d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9F8F2F0-69AE-4B73-8274-C4976EA9E2C9}"/>
                </a:ext>
              </a:extLst>
            </xdr:cNvPr>
            <xdr:cNvSpPr txBox="1"/>
          </xdr:nvSpPr>
          <xdr:spPr>
            <a:xfrm>
              <a:off x="708025" y="5918200"/>
              <a:ext cx="2187575" cy="4308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𝐴_(&lt;50% 𝐹𝑢𝑙𝑙)=(𝑟^2 (Ɵ−sin⁡Ɵ ))/2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320675</xdr:colOff>
      <xdr:row>34</xdr:row>
      <xdr:rowOff>25400</xdr:rowOff>
    </xdr:from>
    <xdr:ext cx="1446358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38A3829E-417F-4173-A831-87E615CAC3CD}"/>
                </a:ext>
              </a:extLst>
            </xdr:cNvPr>
            <xdr:cNvSpPr txBox="1"/>
          </xdr:nvSpPr>
          <xdr:spPr>
            <a:xfrm>
              <a:off x="930275" y="6502400"/>
              <a:ext cx="1446358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&lt;50%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𝑟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×Ɵ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38A3829E-417F-4173-A831-87E615CAC3CD}"/>
                </a:ext>
              </a:extLst>
            </xdr:cNvPr>
            <xdr:cNvSpPr txBox="1"/>
          </xdr:nvSpPr>
          <xdr:spPr>
            <a:xfrm>
              <a:off x="930275" y="6502400"/>
              <a:ext cx="1446358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𝑃_(&lt;50% 𝐹𝑢𝑙𝑙)=𝑟×Ɵ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98425</xdr:colOff>
      <xdr:row>31</xdr:row>
      <xdr:rowOff>31750</xdr:rowOff>
    </xdr:from>
    <xdr:ext cx="2783839" cy="436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3CE675E-4465-44A6-AE50-E880C001965C}"/>
                </a:ext>
              </a:extLst>
            </xdr:cNvPr>
            <xdr:cNvSpPr txBox="1"/>
          </xdr:nvSpPr>
          <xdr:spPr>
            <a:xfrm>
              <a:off x="4365625" y="5937250"/>
              <a:ext cx="2783839" cy="43633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&gt;50% 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π</m:t>
                    </m:r>
                    <m: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l-GR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e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Ɵ−</m:t>
                            </m:r>
                            <m:func>
                              <m:funcPr>
                                <m:ctrlP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sin</m:t>
                                </m:r>
                              </m:fName>
                              <m:e>
                                <m: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Ɵ</m:t>
                                </m:r>
                              </m:e>
                            </m:func>
                          </m:e>
                        </m:d>
                      </m:num>
                      <m:den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3CE675E-4465-44A6-AE50-E880C001965C}"/>
                </a:ext>
              </a:extLst>
            </xdr:cNvPr>
            <xdr:cNvSpPr txBox="1"/>
          </xdr:nvSpPr>
          <xdr:spPr>
            <a:xfrm>
              <a:off x="4365625" y="5937250"/>
              <a:ext cx="2783839" cy="43633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𝐴_(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&gt;50% 𝐹𝑢𝑙𝑙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)=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π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(𝑟^2 (Ɵ−sin⁡Ɵ ))/2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184150</xdr:colOff>
      <xdr:row>34</xdr:row>
      <xdr:rowOff>44450</xdr:rowOff>
    </xdr:from>
    <xdr:ext cx="2710742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AD1B2E53-369F-48C9-B3C1-D3ABB1FAF01B}"/>
                </a:ext>
              </a:extLst>
            </xdr:cNvPr>
            <xdr:cNvSpPr txBox="1"/>
          </xdr:nvSpPr>
          <xdr:spPr>
            <a:xfrm>
              <a:off x="4451350" y="6521450"/>
              <a:ext cx="2710742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&gt;50%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m:rPr>
                            <m:sty m:val="p"/>
                          </m:rPr>
                          <a:rPr lang="el-G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π</m:t>
                        </m:r>
                        <m:r>
                          <a:rPr lang="el-G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×Ɵ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AD1B2E53-369F-48C9-B3C1-D3ABB1FAF01B}"/>
                </a:ext>
              </a:extLst>
            </xdr:cNvPr>
            <xdr:cNvSpPr txBox="1"/>
          </xdr:nvSpPr>
          <xdr:spPr>
            <a:xfrm>
              <a:off x="4451350" y="6521450"/>
              <a:ext cx="2710742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𝑃_(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&gt;50% 𝐹𝑢𝑙𝑙)</a:t>
              </a:r>
              <a:r>
                <a:rPr lang="en-US" sz="1400" b="0" i="0">
                  <a:latin typeface="Cambria Math" panose="02040503050406030204" pitchFamily="18" charset="0"/>
                </a:rPr>
                <a:t>=(2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l-G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π×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𝑟)</a:t>
              </a:r>
              <a:r>
                <a:rPr lang="en-US" sz="1400" b="0" i="0">
                  <a:latin typeface="Cambria Math" panose="02040503050406030204" pitchFamily="18" charset="0"/>
                </a:rPr>
                <a:t>−(𝑟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×Ɵ)  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60325</xdr:colOff>
      <xdr:row>26</xdr:row>
      <xdr:rowOff>57150</xdr:rowOff>
    </xdr:from>
    <xdr:ext cx="2238375" cy="330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2ADBB81-C11A-41A1-B239-8C379E4FBFD3}"/>
                </a:ext>
              </a:extLst>
            </xdr:cNvPr>
            <xdr:cNvSpPr txBox="1"/>
          </xdr:nvSpPr>
          <xdr:spPr>
            <a:xfrm>
              <a:off x="669925" y="4514850"/>
              <a:ext cx="2238375" cy="33020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b="0" i="1">
                      <a:latin typeface="Cambria Math" panose="02040503050406030204" pitchFamily="18" charset="0"/>
                    </a:rPr>
                    <m:t>𝑄</m:t>
                  </m:r>
                  <m:r>
                    <a:rPr lang="en-US" sz="1400" b="0" i="1">
                      <a:latin typeface="Cambria Math" panose="02040503050406030204" pitchFamily="18" charset="0"/>
                    </a:rPr>
                    <m:t>= </m:t>
                  </m:r>
                  <m:d>
                    <m:dPr>
                      <m:ctrlPr>
                        <a:rPr lang="en-US" sz="14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US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</a:rPr>
                            <m:t>1.49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den>
                      </m:f>
                    </m:e>
                  </m:d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𝐴</m:t>
                  </m:r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𝑅</m:t>
                      </m:r>
                    </m:e>
                    <m:sup>
                      <m:f>
                        <m:fPr>
                          <m:type m:val="skw"/>
                          <m:ctrlP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3</m:t>
                          </m:r>
                        </m:den>
                      </m:f>
                    </m:sup>
                  </m:sSup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𝑆</m:t>
                      </m:r>
                    </m:e>
                    <m:sup>
                      <m:f>
                        <m:fPr>
                          <m:type m:val="skw"/>
                          <m:ctrlP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sup>
                  </m:sSup>
                </m:oMath>
              </a14:m>
              <a:r>
                <a:rPr lang="en-US" sz="1100"/>
                <a:t> </a:t>
              </a:r>
            </a:p>
            <a:p>
              <a:pPr algn="ctr"/>
              <a:r>
                <a:rPr lang="en-US" sz="1100"/>
                <a:t>or</a:t>
              </a:r>
            </a:p>
            <a:p>
              <a:pPr algn="ctr"/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2ADBB81-C11A-41A1-B239-8C379E4FBFD3}"/>
                </a:ext>
              </a:extLst>
            </xdr:cNvPr>
            <xdr:cNvSpPr txBox="1"/>
          </xdr:nvSpPr>
          <xdr:spPr>
            <a:xfrm>
              <a:off x="669925" y="4514850"/>
              <a:ext cx="2238375" cy="33020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 𝑄= (1.49/𝑛)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×𝐴×𝑅^(2⁄3)×𝑆^(1⁄2)</a:t>
              </a:r>
              <a:r>
                <a:rPr lang="en-US" sz="1100"/>
                <a:t> </a:t>
              </a:r>
            </a:p>
            <a:p>
              <a:pPr algn="ctr"/>
              <a:r>
                <a:rPr lang="en-US" sz="1100"/>
                <a:t>or</a:t>
              </a:r>
            </a:p>
            <a:p>
              <a:pPr algn="ctr"/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60325</xdr:colOff>
      <xdr:row>26</xdr:row>
      <xdr:rowOff>0</xdr:rowOff>
    </xdr:from>
    <xdr:ext cx="549381" cy="4033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12271F7-496E-493D-BFE3-0B3F32A93255}"/>
                </a:ext>
              </a:extLst>
            </xdr:cNvPr>
            <xdr:cNvSpPr txBox="1"/>
          </xdr:nvSpPr>
          <xdr:spPr>
            <a:xfrm>
              <a:off x="3717925" y="4438650"/>
              <a:ext cx="549381" cy="4033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12271F7-496E-493D-BFE3-0B3F32A93255}"/>
                </a:ext>
              </a:extLst>
            </xdr:cNvPr>
            <xdr:cNvSpPr txBox="1"/>
          </xdr:nvSpPr>
          <xdr:spPr>
            <a:xfrm>
              <a:off x="3717925" y="4438650"/>
              <a:ext cx="549381" cy="4033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𝑅=  𝐴/𝑃</a:t>
              </a:r>
              <a:endParaRPr lang="en-US" sz="1400"/>
            </a:p>
          </xdr:txBody>
        </xdr:sp>
      </mc:Fallback>
    </mc:AlternateContent>
    <xdr:clientData/>
  </xdr:oneCellAnchor>
  <xdr:twoCellAnchor editAs="oneCell">
    <xdr:from>
      <xdr:col>1</xdr:col>
      <xdr:colOff>19051</xdr:colOff>
      <xdr:row>15</xdr:row>
      <xdr:rowOff>127000</xdr:rowOff>
    </xdr:from>
    <xdr:to>
      <xdr:col>5</xdr:col>
      <xdr:colOff>539751</xdr:colOff>
      <xdr:row>24</xdr:row>
      <xdr:rowOff>46355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AEB85C-184F-4658-9FF9-46A5B2090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533650"/>
          <a:ext cx="2959100" cy="1627505"/>
        </a:xfrm>
        <a:prstGeom prst="rect">
          <a:avLst/>
        </a:prstGeom>
      </xdr:spPr>
    </xdr:pic>
    <xdr:clientData/>
  </xdr:twoCellAnchor>
  <xdr:oneCellAnchor>
    <xdr:from>
      <xdr:col>8</xdr:col>
      <xdr:colOff>555625</xdr:colOff>
      <xdr:row>25</xdr:row>
      <xdr:rowOff>152400</xdr:rowOff>
    </xdr:from>
    <xdr:ext cx="1776961" cy="4840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666345F-EEC4-47A7-9D30-FD017273875E}"/>
                </a:ext>
              </a:extLst>
            </xdr:cNvPr>
            <xdr:cNvSpPr txBox="1"/>
          </xdr:nvSpPr>
          <xdr:spPr>
            <a:xfrm>
              <a:off x="5432425" y="4406900"/>
              <a:ext cx="1776961" cy="48404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</a:rPr>
                      <m:t>Ɵ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=2×</m:t>
                    </m:r>
                    <m:func>
                      <m:func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cos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</m:fName>
                      <m:e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h</m:t>
                                </m:r>
                              </m:num>
                              <m:den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𝑟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666345F-EEC4-47A7-9D30-FD017273875E}"/>
                </a:ext>
              </a:extLst>
            </xdr:cNvPr>
            <xdr:cNvSpPr txBox="1"/>
          </xdr:nvSpPr>
          <xdr:spPr>
            <a:xfrm>
              <a:off x="5432425" y="4406900"/>
              <a:ext cx="1776961" cy="48404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i="0">
                  <a:latin typeface="Cambria Math" panose="02040503050406030204" pitchFamily="18" charset="0"/>
                </a:rPr>
                <a:t>Ɵ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=2×cos^(−1)⁡((𝑟−ℎ)/𝑟)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98425</xdr:colOff>
      <xdr:row>31</xdr:row>
      <xdr:rowOff>12700</xdr:rowOff>
    </xdr:from>
    <xdr:ext cx="2187575" cy="430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28FA486-BA55-4C96-B583-6958CBFA3B6C}"/>
                </a:ext>
              </a:extLst>
            </xdr:cNvPr>
            <xdr:cNvSpPr txBox="1"/>
          </xdr:nvSpPr>
          <xdr:spPr>
            <a:xfrm>
              <a:off x="708025" y="5391150"/>
              <a:ext cx="2187575" cy="4308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&lt;50%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Ɵ−</m:t>
                            </m:r>
                            <m:func>
                              <m:func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sin</m:t>
                                </m:r>
                              </m:fName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Ɵ</m:t>
                                </m:r>
                              </m:e>
                            </m:func>
                          </m:e>
                        </m:d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28FA486-BA55-4C96-B583-6958CBFA3B6C}"/>
                </a:ext>
              </a:extLst>
            </xdr:cNvPr>
            <xdr:cNvSpPr txBox="1"/>
          </xdr:nvSpPr>
          <xdr:spPr>
            <a:xfrm>
              <a:off x="708025" y="5391150"/>
              <a:ext cx="2187575" cy="4308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𝐴_(&lt;50% 𝐹𝑢𝑙𝑙)=(𝑟^2 (Ɵ−sin⁡Ɵ ))/2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320675</xdr:colOff>
      <xdr:row>34</xdr:row>
      <xdr:rowOff>25400</xdr:rowOff>
    </xdr:from>
    <xdr:ext cx="1446358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B028D96-54B8-4298-8E14-E3CDD3E59624}"/>
                </a:ext>
              </a:extLst>
            </xdr:cNvPr>
            <xdr:cNvSpPr txBox="1"/>
          </xdr:nvSpPr>
          <xdr:spPr>
            <a:xfrm>
              <a:off x="930275" y="5956300"/>
              <a:ext cx="1446358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&lt;50%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𝑟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×Ɵ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CB028D96-54B8-4298-8E14-E3CDD3E59624}"/>
                </a:ext>
              </a:extLst>
            </xdr:cNvPr>
            <xdr:cNvSpPr txBox="1"/>
          </xdr:nvSpPr>
          <xdr:spPr>
            <a:xfrm>
              <a:off x="930275" y="5956300"/>
              <a:ext cx="1446358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𝑃_(&lt;50% 𝐹𝑢𝑙𝑙)=𝑟×Ɵ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98425</xdr:colOff>
      <xdr:row>31</xdr:row>
      <xdr:rowOff>31750</xdr:rowOff>
    </xdr:from>
    <xdr:ext cx="2783839" cy="436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D23D2835-543D-48B3-9EC0-4A2FDD5C0E3A}"/>
                </a:ext>
              </a:extLst>
            </xdr:cNvPr>
            <xdr:cNvSpPr txBox="1"/>
          </xdr:nvSpPr>
          <xdr:spPr>
            <a:xfrm>
              <a:off x="4225925" y="6238875"/>
              <a:ext cx="2783839" cy="43633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&gt;50% 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π</m:t>
                    </m:r>
                    <m: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l-GR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e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Ɵ−</m:t>
                            </m:r>
                            <m:func>
                              <m:funcPr>
                                <m:ctrlP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sin</m:t>
                                </m:r>
                              </m:fName>
                              <m:e>
                                <m: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Ɵ</m:t>
                                </m:r>
                              </m:e>
                            </m:func>
                          </m:e>
                        </m:d>
                      </m:num>
                      <m:den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D23D2835-543D-48B3-9EC0-4A2FDD5C0E3A}"/>
                </a:ext>
              </a:extLst>
            </xdr:cNvPr>
            <xdr:cNvSpPr txBox="1"/>
          </xdr:nvSpPr>
          <xdr:spPr>
            <a:xfrm>
              <a:off x="4225925" y="6238875"/>
              <a:ext cx="2783839" cy="43633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𝐴_(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&gt;50% 𝐹𝑢𝑙𝑙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)=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π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(𝑟^2 (Ɵ−sin⁡Ɵ ))/2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184150</xdr:colOff>
      <xdr:row>34</xdr:row>
      <xdr:rowOff>44450</xdr:rowOff>
    </xdr:from>
    <xdr:ext cx="2710742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81FD278-5A24-4459-869D-81DE871BA5FC}"/>
                </a:ext>
              </a:extLst>
            </xdr:cNvPr>
            <xdr:cNvSpPr txBox="1"/>
          </xdr:nvSpPr>
          <xdr:spPr>
            <a:xfrm>
              <a:off x="4311650" y="6823075"/>
              <a:ext cx="2710742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&gt;50%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m:rPr>
                            <m:sty m:val="p"/>
                          </m:rPr>
                          <a:rPr lang="el-G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π</m:t>
                        </m:r>
                        <m:r>
                          <a:rPr lang="el-G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×Ɵ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81FD278-5A24-4459-869D-81DE871BA5FC}"/>
                </a:ext>
              </a:extLst>
            </xdr:cNvPr>
            <xdr:cNvSpPr txBox="1"/>
          </xdr:nvSpPr>
          <xdr:spPr>
            <a:xfrm>
              <a:off x="4311650" y="6823075"/>
              <a:ext cx="2710742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𝑃_(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&gt;50% 𝐹𝑢𝑙𝑙)</a:t>
              </a:r>
              <a:r>
                <a:rPr lang="en-US" sz="1400" b="0" i="0">
                  <a:latin typeface="Cambria Math" panose="02040503050406030204" pitchFamily="18" charset="0"/>
                </a:rPr>
                <a:t>=(2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l-G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π×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𝑟)</a:t>
              </a:r>
              <a:r>
                <a:rPr lang="en-US" sz="1400" b="0" i="0">
                  <a:latin typeface="Cambria Math" panose="02040503050406030204" pitchFamily="18" charset="0"/>
                </a:rPr>
                <a:t>−(𝑟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×Ɵ)  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60325</xdr:colOff>
      <xdr:row>26</xdr:row>
      <xdr:rowOff>57150</xdr:rowOff>
    </xdr:from>
    <xdr:ext cx="2238375" cy="330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0774450-5254-4141-815B-F6DE24C217A0}"/>
                </a:ext>
              </a:extLst>
            </xdr:cNvPr>
            <xdr:cNvSpPr txBox="1"/>
          </xdr:nvSpPr>
          <xdr:spPr>
            <a:xfrm>
              <a:off x="669925" y="5010150"/>
              <a:ext cx="2238375" cy="33020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4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b="0" i="1">
                      <a:latin typeface="Cambria Math" panose="02040503050406030204" pitchFamily="18" charset="0"/>
                    </a:rPr>
                    <m:t>𝑄</m:t>
                  </m:r>
                  <m:r>
                    <a:rPr lang="en-US" sz="1400" b="0" i="1">
                      <a:latin typeface="Cambria Math" panose="02040503050406030204" pitchFamily="18" charset="0"/>
                    </a:rPr>
                    <m:t>= </m:t>
                  </m:r>
                  <m:d>
                    <m:dPr>
                      <m:ctrlPr>
                        <a:rPr lang="en-US" sz="14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US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</a:rPr>
                            <m:t>1.49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den>
                      </m:f>
                    </m:e>
                  </m:d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𝐴</m:t>
                  </m:r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𝑅</m:t>
                      </m:r>
                    </m:e>
                    <m:sup>
                      <m:f>
                        <m:fPr>
                          <m:type m:val="skw"/>
                          <m:ctrlP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3</m:t>
                          </m:r>
                        </m:den>
                      </m:f>
                    </m:sup>
                  </m:sSup>
                  <m:r>
                    <a:rPr lang="en-US" sz="14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sSup>
                    <m:sSupPr>
                      <m:ctrlP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𝑆</m:t>
                      </m:r>
                    </m:e>
                    <m:sup>
                      <m:f>
                        <m:fPr>
                          <m:type m:val="skw"/>
                          <m:ctrlP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1</m:t>
                          </m:r>
                        </m:num>
                        <m:den>
                          <m:r>
                            <a:rPr lang="en-US" sz="14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sup>
                  </m:sSup>
                </m:oMath>
              </a14:m>
              <a:r>
                <a:rPr lang="en-US" sz="1100"/>
                <a:t> </a:t>
              </a:r>
            </a:p>
            <a:p>
              <a:pPr algn="ctr"/>
              <a:r>
                <a:rPr lang="en-US" sz="1100"/>
                <a:t>or</a:t>
              </a:r>
            </a:p>
            <a:p>
              <a:pPr algn="ctr"/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0774450-5254-4141-815B-F6DE24C217A0}"/>
                </a:ext>
              </a:extLst>
            </xdr:cNvPr>
            <xdr:cNvSpPr txBox="1"/>
          </xdr:nvSpPr>
          <xdr:spPr>
            <a:xfrm>
              <a:off x="669925" y="5010150"/>
              <a:ext cx="2238375" cy="33020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 𝑄= (1.49/𝑛)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×𝐴×𝑅^(2⁄3)×𝑆^(1⁄2)</a:t>
              </a:r>
              <a:r>
                <a:rPr lang="en-US" sz="1100"/>
                <a:t> </a:t>
              </a:r>
            </a:p>
            <a:p>
              <a:pPr algn="ctr"/>
              <a:r>
                <a:rPr lang="en-US" sz="1100"/>
                <a:t>or</a:t>
              </a:r>
            </a:p>
            <a:p>
              <a:pPr algn="ctr"/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60325</xdr:colOff>
      <xdr:row>26</xdr:row>
      <xdr:rowOff>0</xdr:rowOff>
    </xdr:from>
    <xdr:ext cx="549381" cy="4033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031704E-7E74-4997-9549-DC1FB22233FD}"/>
                </a:ext>
              </a:extLst>
            </xdr:cNvPr>
            <xdr:cNvSpPr txBox="1"/>
          </xdr:nvSpPr>
          <xdr:spPr>
            <a:xfrm>
              <a:off x="3717925" y="4953000"/>
              <a:ext cx="549381" cy="4033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031704E-7E74-4997-9549-DC1FB22233FD}"/>
                </a:ext>
              </a:extLst>
            </xdr:cNvPr>
            <xdr:cNvSpPr txBox="1"/>
          </xdr:nvSpPr>
          <xdr:spPr>
            <a:xfrm>
              <a:off x="3717925" y="4953000"/>
              <a:ext cx="549381" cy="4033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𝑅=  𝐴/𝑃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19051</xdr:colOff>
      <xdr:row>15</xdr:row>
      <xdr:rowOff>127000</xdr:rowOff>
    </xdr:from>
    <xdr:ext cx="2844800" cy="1691005"/>
    <xdr:pic>
      <xdr:nvPicPr>
        <xdr:cNvPr id="4" name="Picture 3">
          <a:extLst>
            <a:ext uri="{FF2B5EF4-FFF2-40B4-BE49-F238E27FC236}">
              <a16:creationId xmlns:a16="http://schemas.microsoft.com/office/drawing/2014/main" id="{D7159316-0400-4E6F-8575-60BD98823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984500"/>
          <a:ext cx="2844800" cy="1691005"/>
        </a:xfrm>
        <a:prstGeom prst="rect">
          <a:avLst/>
        </a:prstGeom>
      </xdr:spPr>
    </xdr:pic>
    <xdr:clientData/>
  </xdr:oneCellAnchor>
  <xdr:oneCellAnchor>
    <xdr:from>
      <xdr:col>8</xdr:col>
      <xdr:colOff>555625</xdr:colOff>
      <xdr:row>25</xdr:row>
      <xdr:rowOff>152400</xdr:rowOff>
    </xdr:from>
    <xdr:ext cx="1776961" cy="4840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972C311-3B4B-4DFA-BD2B-1783029EF885}"/>
                </a:ext>
              </a:extLst>
            </xdr:cNvPr>
            <xdr:cNvSpPr txBox="1"/>
          </xdr:nvSpPr>
          <xdr:spPr>
            <a:xfrm>
              <a:off x="5432425" y="4914900"/>
              <a:ext cx="1776961" cy="48404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</a:rPr>
                      <m:t>Ɵ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=2×</m:t>
                    </m:r>
                    <m:func>
                      <m:func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sz="14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cos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</m:fName>
                      <m:e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𝑟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h</m:t>
                                </m:r>
                              </m:num>
                              <m:den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𝑟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972C311-3B4B-4DFA-BD2B-1783029EF885}"/>
                </a:ext>
              </a:extLst>
            </xdr:cNvPr>
            <xdr:cNvSpPr txBox="1"/>
          </xdr:nvSpPr>
          <xdr:spPr>
            <a:xfrm>
              <a:off x="5432425" y="4914900"/>
              <a:ext cx="1776961" cy="48404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i="0">
                  <a:latin typeface="Cambria Math" panose="02040503050406030204" pitchFamily="18" charset="0"/>
                </a:rPr>
                <a:t>Ɵ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=2×cos^(−1)⁡((𝑟−ℎ)/𝑟)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98425</xdr:colOff>
      <xdr:row>31</xdr:row>
      <xdr:rowOff>12700</xdr:rowOff>
    </xdr:from>
    <xdr:ext cx="2187575" cy="430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D34C9F2-B5C7-4AB5-83F2-971DABAAAEAB}"/>
                </a:ext>
              </a:extLst>
            </xdr:cNvPr>
            <xdr:cNvSpPr txBox="1"/>
          </xdr:nvSpPr>
          <xdr:spPr>
            <a:xfrm>
              <a:off x="708025" y="5918200"/>
              <a:ext cx="2187575" cy="4308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&lt;50%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Ɵ−</m:t>
                            </m:r>
                            <m:func>
                              <m:func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400" b="0" i="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sin</m:t>
                                </m:r>
                              </m:fName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Ɵ</m:t>
                                </m:r>
                              </m:e>
                            </m:func>
                          </m:e>
                        </m:d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D34C9F2-B5C7-4AB5-83F2-971DABAAAEAB}"/>
                </a:ext>
              </a:extLst>
            </xdr:cNvPr>
            <xdr:cNvSpPr txBox="1"/>
          </xdr:nvSpPr>
          <xdr:spPr>
            <a:xfrm>
              <a:off x="708025" y="5918200"/>
              <a:ext cx="2187575" cy="43082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𝐴_(&lt;50% 𝐹𝑢𝑙𝑙)=(𝑟^2 (Ɵ−sin⁡Ɵ ))/2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</xdr:col>
      <xdr:colOff>320675</xdr:colOff>
      <xdr:row>34</xdr:row>
      <xdr:rowOff>25400</xdr:rowOff>
    </xdr:from>
    <xdr:ext cx="1446358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AA5D99B-8792-40F2-8EE8-8C06EF814BCB}"/>
                </a:ext>
              </a:extLst>
            </xdr:cNvPr>
            <xdr:cNvSpPr txBox="1"/>
          </xdr:nvSpPr>
          <xdr:spPr>
            <a:xfrm>
              <a:off x="930275" y="6502400"/>
              <a:ext cx="1446358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&lt;50%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𝑟</m:t>
                    </m:r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×Ɵ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AA5D99B-8792-40F2-8EE8-8C06EF814BCB}"/>
                </a:ext>
              </a:extLst>
            </xdr:cNvPr>
            <xdr:cNvSpPr txBox="1"/>
          </xdr:nvSpPr>
          <xdr:spPr>
            <a:xfrm>
              <a:off x="930275" y="6502400"/>
              <a:ext cx="1446358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𝑃_(&lt;50% 𝐹𝑢𝑙𝑙)=𝑟×Ɵ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98425</xdr:colOff>
      <xdr:row>31</xdr:row>
      <xdr:rowOff>31750</xdr:rowOff>
    </xdr:from>
    <xdr:ext cx="2783839" cy="436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EA9BAB2-0C9C-4FAC-9C37-50F9E73FB1CF}"/>
                </a:ext>
              </a:extLst>
            </xdr:cNvPr>
            <xdr:cNvSpPr txBox="1"/>
          </xdr:nvSpPr>
          <xdr:spPr>
            <a:xfrm>
              <a:off x="4365625" y="5937250"/>
              <a:ext cx="2783839" cy="43633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&gt;50% 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π</m:t>
                    </m:r>
                    <m: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l-GR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e>
                      <m:sup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l-G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d>
                          <m:d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Ɵ−</m:t>
                            </m:r>
                            <m:func>
                              <m:funcPr>
                                <m:ctrlP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en-US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sin</m:t>
                                </m:r>
                              </m:fName>
                              <m:e>
                                <m:r>
                                  <a:rPr lang="en-US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Ɵ</m:t>
                                </m:r>
                              </m:e>
                            </m:func>
                          </m:e>
                        </m:d>
                      </m:num>
                      <m:den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EA9BAB2-0C9C-4FAC-9C37-50F9E73FB1CF}"/>
                </a:ext>
              </a:extLst>
            </xdr:cNvPr>
            <xdr:cNvSpPr txBox="1"/>
          </xdr:nvSpPr>
          <xdr:spPr>
            <a:xfrm>
              <a:off x="4365625" y="5937250"/>
              <a:ext cx="2783839" cy="43633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𝐴_(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&gt;50% 𝐹𝑢𝑙𝑙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)=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π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l-G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(𝑟^2 (Ɵ−sin⁡Ɵ ))/2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184150</xdr:colOff>
      <xdr:row>34</xdr:row>
      <xdr:rowOff>44450</xdr:rowOff>
    </xdr:from>
    <xdr:ext cx="2710742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9DBB4E7-6DEB-41C2-A126-CEEB05F449DF}"/>
                </a:ext>
              </a:extLst>
            </xdr:cNvPr>
            <xdr:cNvSpPr txBox="1"/>
          </xdr:nvSpPr>
          <xdr:spPr>
            <a:xfrm>
              <a:off x="4451350" y="6521450"/>
              <a:ext cx="2710742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&gt;50% 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𝐹𝑢𝑙𝑙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m:rPr>
                            <m:sty m:val="p"/>
                          </m:rPr>
                          <a:rPr lang="el-G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π</m:t>
                        </m:r>
                        <m:r>
                          <a:rPr lang="el-GR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×Ɵ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9DBB4E7-6DEB-41C2-A126-CEEB05F449DF}"/>
                </a:ext>
              </a:extLst>
            </xdr:cNvPr>
            <xdr:cNvSpPr txBox="1"/>
          </xdr:nvSpPr>
          <xdr:spPr>
            <a:xfrm>
              <a:off x="4451350" y="6521450"/>
              <a:ext cx="2710742" cy="21916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𝑃_(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&gt;50% 𝐹𝑢𝑙𝑙)</a:t>
              </a:r>
              <a:r>
                <a:rPr lang="en-US" sz="1400" b="0" i="0">
                  <a:latin typeface="Cambria Math" panose="02040503050406030204" pitchFamily="18" charset="0"/>
                </a:rPr>
                <a:t>=(2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l-GR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π×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𝑟)</a:t>
              </a:r>
              <a:r>
                <a:rPr lang="en-US" sz="1400" b="0" i="0">
                  <a:latin typeface="Cambria Math" panose="02040503050406030204" pitchFamily="18" charset="0"/>
                </a:rPr>
                <a:t>−(𝑟</a:t>
              </a:r>
              <a:r>
                <a:rPr lang="en-US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×Ɵ)  </a:t>
              </a:r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1AD3-A442-473C-87E9-D6F1B4F7CFF6}">
  <sheetPr>
    <pageSetUpPr fitToPage="1"/>
  </sheetPr>
  <dimension ref="B1:X109"/>
  <sheetViews>
    <sheetView tabSelected="1" zoomScaleNormal="100" workbookViewId="0">
      <selection activeCell="N3" sqref="N3"/>
    </sheetView>
  </sheetViews>
  <sheetFormatPr defaultRowHeight="15" x14ac:dyDescent="0.25"/>
  <cols>
    <col min="2" max="6" width="8.7109375" customWidth="1"/>
    <col min="7" max="7" width="9.28515625" customWidth="1"/>
    <col min="8" max="10" width="8.7109375" customWidth="1"/>
    <col min="12" max="12" width="8.7109375" customWidth="1"/>
  </cols>
  <sheetData>
    <row r="1" spans="2:12" ht="15.75" thickBot="1" x14ac:dyDescent="0.3"/>
    <row r="2" spans="2:12" x14ac:dyDescent="0.25">
      <c r="B2" s="70" t="s">
        <v>73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x14ac:dyDescent="0.25">
      <c r="B3" s="63" t="s">
        <v>8</v>
      </c>
      <c r="C3" s="90"/>
      <c r="D3" s="90"/>
      <c r="E3" s="90"/>
      <c r="F3" s="90"/>
      <c r="G3" s="90"/>
      <c r="H3" s="90"/>
      <c r="I3" s="90"/>
      <c r="J3" s="90"/>
      <c r="K3" s="90"/>
      <c r="L3" s="65"/>
    </row>
    <row r="4" spans="2:12" x14ac:dyDescent="0.25">
      <c r="B4" s="63" t="s">
        <v>91</v>
      </c>
      <c r="C4" s="90"/>
      <c r="D4" s="90"/>
      <c r="E4" s="90"/>
      <c r="F4" s="90"/>
      <c r="G4" s="90"/>
      <c r="H4" s="90"/>
      <c r="I4" s="90"/>
      <c r="J4" s="90"/>
      <c r="K4" s="90"/>
      <c r="L4" s="65"/>
    </row>
    <row r="5" spans="2:12" x14ac:dyDescent="0.25">
      <c r="B5" s="20"/>
      <c r="I5" s="1"/>
      <c r="L5" s="22"/>
    </row>
    <row r="6" spans="2:12" x14ac:dyDescent="0.25">
      <c r="B6" s="20"/>
      <c r="C6" s="92" t="s">
        <v>5</v>
      </c>
      <c r="D6" s="92"/>
      <c r="E6" s="92"/>
      <c r="F6" s="91"/>
      <c r="G6" s="91"/>
      <c r="H6" s="91"/>
      <c r="I6" s="91"/>
      <c r="J6" s="91"/>
      <c r="K6" s="91"/>
      <c r="L6" s="22"/>
    </row>
    <row r="7" spans="2:12" x14ac:dyDescent="0.25">
      <c r="B7" s="20"/>
      <c r="C7" s="92" t="s">
        <v>72</v>
      </c>
      <c r="D7" s="92"/>
      <c r="E7" s="92"/>
      <c r="F7" s="68"/>
      <c r="G7" s="68"/>
      <c r="H7" s="68"/>
      <c r="I7" s="68"/>
      <c r="J7" s="68"/>
      <c r="K7" s="68"/>
      <c r="L7" s="22"/>
    </row>
    <row r="8" spans="2:12" x14ac:dyDescent="0.25">
      <c r="B8" s="20"/>
      <c r="C8" s="92" t="s">
        <v>6</v>
      </c>
      <c r="D8" s="92"/>
      <c r="E8" s="92"/>
      <c r="F8" s="68"/>
      <c r="G8" s="68"/>
      <c r="H8" s="68"/>
      <c r="I8" s="68"/>
      <c r="J8" s="68"/>
      <c r="K8" s="68"/>
      <c r="L8" s="22"/>
    </row>
    <row r="9" spans="2:12" x14ac:dyDescent="0.25">
      <c r="B9" s="20"/>
      <c r="C9" s="92" t="s">
        <v>7</v>
      </c>
      <c r="D9" s="92"/>
      <c r="E9" s="92"/>
      <c r="F9" s="69"/>
      <c r="G9" s="69"/>
      <c r="H9" s="69"/>
      <c r="I9" s="69"/>
      <c r="J9" s="69"/>
      <c r="K9" s="69"/>
      <c r="L9" s="22"/>
    </row>
    <row r="10" spans="2:12" x14ac:dyDescent="0.25">
      <c r="B10" s="20"/>
      <c r="C10" s="51"/>
      <c r="D10" s="51"/>
      <c r="E10" s="51"/>
      <c r="F10" s="50"/>
      <c r="G10" s="50"/>
      <c r="H10" s="50"/>
      <c r="I10" s="50"/>
      <c r="J10" s="50"/>
      <c r="K10" s="50"/>
      <c r="L10" s="22"/>
    </row>
    <row r="11" spans="2:12" x14ac:dyDescent="0.25">
      <c r="B11" s="20"/>
      <c r="C11" s="92" t="s">
        <v>65</v>
      </c>
      <c r="D11" s="92"/>
      <c r="E11" s="77"/>
      <c r="F11" s="75" t="s">
        <v>66</v>
      </c>
      <c r="G11" s="75"/>
      <c r="I11" s="76" t="s">
        <v>67</v>
      </c>
      <c r="J11" s="76"/>
      <c r="K11" s="50"/>
      <c r="L11" s="22"/>
    </row>
    <row r="12" spans="2:12" ht="15.75" thickBot="1" x14ac:dyDescent="0.3">
      <c r="B12" s="20"/>
      <c r="L12" s="22"/>
    </row>
    <row r="13" spans="2:12" ht="15.75" thickTop="1" x14ac:dyDescent="0.25">
      <c r="B13" s="23"/>
      <c r="C13" s="7"/>
      <c r="D13" s="7"/>
      <c r="E13" s="7"/>
      <c r="F13" s="7"/>
      <c r="G13" s="7"/>
      <c r="H13" s="7"/>
      <c r="I13" s="7"/>
      <c r="J13" s="7"/>
      <c r="K13" s="7"/>
      <c r="L13" s="24"/>
    </row>
    <row r="14" spans="2:12" x14ac:dyDescent="0.25">
      <c r="B14" s="63" t="s">
        <v>33</v>
      </c>
      <c r="C14" s="90"/>
      <c r="D14" s="90"/>
      <c r="E14" s="90"/>
      <c r="F14" s="90"/>
      <c r="G14" s="90"/>
      <c r="H14" s="90"/>
      <c r="I14" s="90"/>
      <c r="J14" s="90"/>
      <c r="K14" s="90"/>
      <c r="L14" s="65"/>
    </row>
    <row r="15" spans="2:12" x14ac:dyDescent="0.25">
      <c r="B15" s="20"/>
      <c r="L15" s="22"/>
    </row>
    <row r="16" spans="2:12" x14ac:dyDescent="0.25">
      <c r="B16" s="20"/>
      <c r="H16" s="45" t="s">
        <v>9</v>
      </c>
      <c r="I16" s="45" t="s">
        <v>11</v>
      </c>
      <c r="J16" s="52" t="s">
        <v>10</v>
      </c>
      <c r="K16" s="53"/>
      <c r="L16" s="66"/>
    </row>
    <row r="17" spans="2:24" ht="17.25" x14ac:dyDescent="0.25">
      <c r="B17" s="20"/>
      <c r="H17" s="8" t="s">
        <v>12</v>
      </c>
      <c r="I17" s="8" t="s">
        <v>62</v>
      </c>
      <c r="J17" s="55" t="s">
        <v>17</v>
      </c>
      <c r="K17" s="56"/>
      <c r="L17" s="67"/>
    </row>
    <row r="18" spans="2:24" x14ac:dyDescent="0.25">
      <c r="B18" s="20"/>
      <c r="H18" s="8" t="s">
        <v>13</v>
      </c>
      <c r="I18" s="8" t="s">
        <v>18</v>
      </c>
      <c r="J18" s="55" t="s">
        <v>32</v>
      </c>
      <c r="K18" s="56"/>
      <c r="L18" s="67"/>
    </row>
    <row r="19" spans="2:24" ht="17.25" x14ac:dyDescent="0.25">
      <c r="B19" s="20"/>
      <c r="H19" s="8" t="s">
        <v>14</v>
      </c>
      <c r="I19" s="8" t="s">
        <v>63</v>
      </c>
      <c r="J19" s="55" t="s">
        <v>19</v>
      </c>
      <c r="K19" s="56"/>
      <c r="L19" s="67"/>
    </row>
    <row r="20" spans="2:24" x14ac:dyDescent="0.25">
      <c r="B20" s="20"/>
      <c r="H20" s="8" t="s">
        <v>15</v>
      </c>
      <c r="I20" s="8" t="s">
        <v>0</v>
      </c>
      <c r="J20" s="55" t="s">
        <v>20</v>
      </c>
      <c r="K20" s="56"/>
      <c r="L20" s="67"/>
      <c r="O20" s="3"/>
      <c r="P20" s="4"/>
      <c r="Q20" s="4"/>
      <c r="R20" s="4"/>
      <c r="S20" s="1"/>
    </row>
    <row r="21" spans="2:24" x14ac:dyDescent="0.25">
      <c r="B21" s="20"/>
      <c r="H21" s="8" t="s">
        <v>16</v>
      </c>
      <c r="I21" s="8" t="s">
        <v>21</v>
      </c>
      <c r="J21" s="55" t="s">
        <v>22</v>
      </c>
      <c r="K21" s="56"/>
      <c r="L21" s="67"/>
      <c r="O21" s="1"/>
      <c r="S21" s="1"/>
    </row>
    <row r="22" spans="2:24" x14ac:dyDescent="0.25">
      <c r="B22" s="20"/>
      <c r="H22" s="8" t="s">
        <v>23</v>
      </c>
      <c r="I22" s="8" t="s">
        <v>0</v>
      </c>
      <c r="J22" s="55" t="s">
        <v>24</v>
      </c>
      <c r="K22" s="56"/>
      <c r="L22" s="67"/>
      <c r="O22" s="1"/>
      <c r="S22" s="1"/>
      <c r="X22" s="5"/>
    </row>
    <row r="23" spans="2:24" x14ac:dyDescent="0.25">
      <c r="B23" s="20"/>
      <c r="H23" s="8" t="s">
        <v>25</v>
      </c>
      <c r="I23" s="8" t="s">
        <v>0</v>
      </c>
      <c r="J23" s="55" t="s">
        <v>26</v>
      </c>
      <c r="K23" s="56"/>
      <c r="L23" s="67"/>
      <c r="O23" s="1"/>
      <c r="S23" s="1"/>
    </row>
    <row r="24" spans="2:24" x14ac:dyDescent="0.25">
      <c r="B24" s="20"/>
      <c r="H24" s="8" t="s">
        <v>27</v>
      </c>
      <c r="I24" s="8" t="s">
        <v>0</v>
      </c>
      <c r="J24" s="55" t="s">
        <v>28</v>
      </c>
      <c r="K24" s="56"/>
      <c r="L24" s="67"/>
      <c r="O24" s="1"/>
      <c r="S24" s="1"/>
    </row>
    <row r="25" spans="2:24" x14ac:dyDescent="0.25">
      <c r="B25" s="20"/>
      <c r="H25" s="9" t="s">
        <v>29</v>
      </c>
      <c r="I25" s="8" t="s">
        <v>30</v>
      </c>
      <c r="J25" s="55" t="s">
        <v>31</v>
      </c>
      <c r="K25" s="56"/>
      <c r="L25" s="67"/>
      <c r="O25" s="1"/>
      <c r="S25" s="1"/>
    </row>
    <row r="26" spans="2:24" x14ac:dyDescent="0.25">
      <c r="B26" s="20"/>
      <c r="L26" s="22"/>
      <c r="O26" s="1"/>
      <c r="S26" s="1"/>
    </row>
    <row r="27" spans="2:24" x14ac:dyDescent="0.25">
      <c r="B27" s="20"/>
      <c r="L27" s="22"/>
      <c r="O27" s="1"/>
      <c r="S27" s="1"/>
    </row>
    <row r="28" spans="2:24" x14ac:dyDescent="0.25">
      <c r="B28" s="20"/>
      <c r="L28" s="22"/>
      <c r="O28" s="1"/>
      <c r="S28" s="1"/>
    </row>
    <row r="29" spans="2:24" x14ac:dyDescent="0.25">
      <c r="B29" s="20"/>
      <c r="L29" s="22"/>
      <c r="O29" s="1"/>
      <c r="S29" s="1"/>
    </row>
    <row r="30" spans="2:24" x14ac:dyDescent="0.25">
      <c r="B30" s="20"/>
      <c r="L30" s="22"/>
      <c r="O30" s="1"/>
      <c r="S30" s="1"/>
    </row>
    <row r="31" spans="2:24" x14ac:dyDescent="0.25">
      <c r="B31" s="20"/>
      <c r="L31" s="22"/>
      <c r="O31" s="1"/>
      <c r="S31" s="1"/>
    </row>
    <row r="32" spans="2:24" x14ac:dyDescent="0.25">
      <c r="B32" s="20"/>
      <c r="L32" s="22"/>
      <c r="O32" s="1"/>
      <c r="S32" s="1"/>
    </row>
    <row r="33" spans="2:19" x14ac:dyDescent="0.25">
      <c r="B33" s="20"/>
      <c r="G33" t="s">
        <v>34</v>
      </c>
      <c r="L33" s="22"/>
      <c r="O33" s="1"/>
      <c r="S33" s="1"/>
    </row>
    <row r="34" spans="2:19" x14ac:dyDescent="0.25">
      <c r="B34" s="20"/>
      <c r="L34" s="22"/>
      <c r="O34" s="1"/>
      <c r="S34" s="1"/>
    </row>
    <row r="35" spans="2:19" x14ac:dyDescent="0.25">
      <c r="B35" s="20"/>
      <c r="L35" s="22"/>
      <c r="O35" s="1"/>
      <c r="S35" s="1"/>
    </row>
    <row r="36" spans="2:19" x14ac:dyDescent="0.25">
      <c r="B36" s="20"/>
      <c r="L36" s="22"/>
      <c r="O36" s="1"/>
      <c r="S36" s="1"/>
    </row>
    <row r="37" spans="2:19" ht="15.75" thickBot="1" x14ac:dyDescent="0.3">
      <c r="B37" s="20"/>
      <c r="L37" s="22"/>
      <c r="O37" s="1"/>
      <c r="S37" s="1"/>
    </row>
    <row r="38" spans="2:19" ht="15.75" thickTop="1" x14ac:dyDescent="0.25">
      <c r="B38" s="23"/>
      <c r="C38" s="7"/>
      <c r="D38" s="7"/>
      <c r="E38" s="7"/>
      <c r="F38" s="7"/>
      <c r="G38" s="7"/>
      <c r="H38" s="7"/>
      <c r="I38" s="7"/>
      <c r="J38" s="7"/>
      <c r="K38" s="7"/>
      <c r="L38" s="24"/>
      <c r="O38" s="1"/>
      <c r="S38" s="1"/>
    </row>
    <row r="39" spans="2:19" x14ac:dyDescent="0.25">
      <c r="B39" s="63" t="s">
        <v>55</v>
      </c>
      <c r="C39" s="90"/>
      <c r="D39" s="90"/>
      <c r="E39" s="90"/>
      <c r="F39" s="90"/>
      <c r="G39" s="90"/>
      <c r="H39" s="90"/>
      <c r="I39" s="90"/>
      <c r="J39" s="90"/>
      <c r="K39" s="90"/>
      <c r="L39" s="65"/>
      <c r="O39" s="1"/>
      <c r="S39" s="1"/>
    </row>
    <row r="40" spans="2:19" x14ac:dyDescent="0.25">
      <c r="B40" s="20"/>
      <c r="L40" s="22"/>
      <c r="O40" s="1"/>
    </row>
    <row r="41" spans="2:19" x14ac:dyDescent="0.25">
      <c r="B41" s="20"/>
      <c r="D41" s="52" t="s">
        <v>47</v>
      </c>
      <c r="E41" s="53"/>
      <c r="F41" s="54"/>
      <c r="H41" s="45" t="s">
        <v>9</v>
      </c>
      <c r="I41" s="45" t="s">
        <v>35</v>
      </c>
      <c r="J41" s="45" t="s">
        <v>11</v>
      </c>
      <c r="L41" s="22"/>
      <c r="N41" s="32" t="s">
        <v>37</v>
      </c>
      <c r="O41" s="32" t="s">
        <v>13</v>
      </c>
    </row>
    <row r="42" spans="2:19" x14ac:dyDescent="0.25">
      <c r="B42" s="20"/>
      <c r="D42" s="44" t="s">
        <v>40</v>
      </c>
      <c r="E42" s="44"/>
      <c r="F42" s="8">
        <v>3</v>
      </c>
      <c r="H42" s="8" t="s">
        <v>37</v>
      </c>
      <c r="I42" s="41"/>
      <c r="J42" s="8"/>
      <c r="L42" s="22"/>
      <c r="N42" s="33" t="s">
        <v>70</v>
      </c>
      <c r="O42" s="34">
        <v>0.01</v>
      </c>
    </row>
    <row r="43" spans="2:19" x14ac:dyDescent="0.25">
      <c r="B43" s="20"/>
      <c r="D43" s="44" t="s">
        <v>39</v>
      </c>
      <c r="E43" s="44"/>
      <c r="F43" s="8">
        <v>3.5</v>
      </c>
      <c r="H43" s="8" t="s">
        <v>13</v>
      </c>
      <c r="I43" s="47"/>
      <c r="J43" s="8" t="s">
        <v>38</v>
      </c>
      <c r="L43" s="22"/>
      <c r="N43" s="33" t="s">
        <v>69</v>
      </c>
      <c r="O43" s="33">
        <v>1.2E-2</v>
      </c>
    </row>
    <row r="44" spans="2:19" x14ac:dyDescent="0.25">
      <c r="B44" s="20"/>
      <c r="H44" s="8" t="s">
        <v>16</v>
      </c>
      <c r="I44" s="42"/>
      <c r="J44" s="8" t="s">
        <v>21</v>
      </c>
      <c r="L44" s="22"/>
      <c r="N44" s="33" t="s">
        <v>90</v>
      </c>
      <c r="O44" s="33">
        <v>1.2999999999999999E-2</v>
      </c>
    </row>
    <row r="45" spans="2:19" x14ac:dyDescent="0.25">
      <c r="B45" s="20"/>
      <c r="D45" s="52" t="s">
        <v>54</v>
      </c>
      <c r="E45" s="53"/>
      <c r="F45" s="54"/>
      <c r="H45" s="8" t="s">
        <v>27</v>
      </c>
      <c r="I45" s="42"/>
      <c r="J45" s="8" t="s">
        <v>0</v>
      </c>
      <c r="L45" s="22"/>
      <c r="N45" s="33" t="s">
        <v>71</v>
      </c>
      <c r="O45" s="33">
        <v>1.4999999999999999E-2</v>
      </c>
    </row>
    <row r="46" spans="2:19" x14ac:dyDescent="0.25">
      <c r="B46" s="20"/>
      <c r="D46" s="8" t="s">
        <v>9</v>
      </c>
      <c r="E46" s="8" t="s">
        <v>35</v>
      </c>
      <c r="F46" s="8" t="s">
        <v>11</v>
      </c>
      <c r="H46" s="8" t="s">
        <v>36</v>
      </c>
      <c r="I46" s="43"/>
      <c r="J46" s="8" t="s">
        <v>0</v>
      </c>
      <c r="L46" s="22"/>
      <c r="N46" s="33" t="s">
        <v>68</v>
      </c>
      <c r="O46" s="33">
        <v>1.6E-2</v>
      </c>
    </row>
    <row r="47" spans="2:19" ht="18" x14ac:dyDescent="0.35">
      <c r="B47" s="20"/>
      <c r="D47" s="8" t="s">
        <v>56</v>
      </c>
      <c r="E47" s="40"/>
      <c r="F47" s="8" t="s">
        <v>4</v>
      </c>
      <c r="H47" s="8" t="s">
        <v>48</v>
      </c>
      <c r="I47" s="47"/>
      <c r="J47" s="8" t="s">
        <v>38</v>
      </c>
      <c r="L47" s="22"/>
      <c r="S47" s="1"/>
    </row>
    <row r="48" spans="2:19" ht="15.75" thickBot="1" x14ac:dyDescent="0.3">
      <c r="B48" s="20"/>
      <c r="L48" s="22"/>
      <c r="S48" s="1"/>
    </row>
    <row r="49" spans="2:19" ht="15.75" thickTop="1" x14ac:dyDescent="0.25">
      <c r="B49" s="23"/>
      <c r="C49" s="7"/>
      <c r="D49" s="7"/>
      <c r="E49" s="7"/>
      <c r="F49" s="7"/>
      <c r="G49" s="7"/>
      <c r="H49" s="7"/>
      <c r="I49" s="7"/>
      <c r="J49" s="7"/>
      <c r="K49" s="7"/>
      <c r="L49" s="24"/>
      <c r="S49" s="1"/>
    </row>
    <row r="50" spans="2:19" x14ac:dyDescent="0.25">
      <c r="B50" s="63" t="s">
        <v>87</v>
      </c>
      <c r="C50" s="90"/>
      <c r="D50" s="90"/>
      <c r="E50" s="90"/>
      <c r="F50" s="90"/>
      <c r="G50" s="90"/>
      <c r="H50" s="90"/>
      <c r="I50" s="90"/>
      <c r="J50" s="90"/>
      <c r="K50" s="90"/>
      <c r="L50" s="65"/>
      <c r="S50" s="1"/>
    </row>
    <row r="51" spans="2:19" x14ac:dyDescent="0.25">
      <c r="B51" s="20"/>
      <c r="D51" s="49"/>
      <c r="E51" s="49"/>
      <c r="F51" s="49"/>
      <c r="G51" s="49"/>
      <c r="H51" s="49"/>
      <c r="I51" s="49"/>
      <c r="J51" s="49"/>
      <c r="K51" s="49"/>
      <c r="L51" s="46"/>
      <c r="S51" s="1"/>
    </row>
    <row r="52" spans="2:19" x14ac:dyDescent="0.25">
      <c r="B52" s="20"/>
      <c r="C52" s="45" t="s">
        <v>9</v>
      </c>
      <c r="D52" s="59" t="s">
        <v>10</v>
      </c>
      <c r="E52" s="59"/>
      <c r="F52" s="59"/>
      <c r="G52" s="52" t="s">
        <v>42</v>
      </c>
      <c r="H52" s="53"/>
      <c r="I52" s="53"/>
      <c r="J52" s="53"/>
      <c r="K52" s="54"/>
      <c r="L52" s="22"/>
      <c r="S52" s="1"/>
    </row>
    <row r="53" spans="2:19" ht="18" x14ac:dyDescent="0.35">
      <c r="B53" s="20"/>
      <c r="C53" s="8" t="s">
        <v>45</v>
      </c>
      <c r="D53" s="58" t="s">
        <v>76</v>
      </c>
      <c r="E53" s="58"/>
      <c r="F53" s="58"/>
      <c r="G53" s="60" t="s">
        <v>75</v>
      </c>
      <c r="H53" s="61"/>
      <c r="I53" s="61"/>
      <c r="J53" s="61"/>
      <c r="K53" s="62"/>
      <c r="L53" s="22"/>
      <c r="S53" s="1"/>
    </row>
    <row r="54" spans="2:19" ht="18" x14ac:dyDescent="0.35">
      <c r="B54" s="20"/>
      <c r="C54" s="8" t="s">
        <v>44</v>
      </c>
      <c r="D54" s="58" t="s">
        <v>74</v>
      </c>
      <c r="E54" s="58"/>
      <c r="F54" s="58"/>
      <c r="G54" s="55" t="s">
        <v>41</v>
      </c>
      <c r="H54" s="56"/>
      <c r="I54" s="56"/>
      <c r="J54" s="56"/>
      <c r="K54" s="57"/>
      <c r="L54" s="22"/>
      <c r="S54" s="1"/>
    </row>
    <row r="55" spans="2:19" x14ac:dyDescent="0.25">
      <c r="B55" s="20"/>
      <c r="L55" s="22"/>
      <c r="S55" s="1"/>
    </row>
    <row r="56" spans="2:19" x14ac:dyDescent="0.25">
      <c r="B56" s="20"/>
      <c r="C56" s="59" t="s">
        <v>76</v>
      </c>
      <c r="D56" s="59"/>
      <c r="E56" s="59"/>
      <c r="F56" s="59"/>
      <c r="H56" s="52" t="s">
        <v>74</v>
      </c>
      <c r="I56" s="53"/>
      <c r="J56" s="53"/>
      <c r="K56" s="54"/>
      <c r="L56" s="22"/>
    </row>
    <row r="57" spans="2:19" x14ac:dyDescent="0.25">
      <c r="B57" s="20"/>
      <c r="C57" s="45" t="s">
        <v>9</v>
      </c>
      <c r="D57" s="59" t="s">
        <v>35</v>
      </c>
      <c r="E57" s="59"/>
      <c r="F57" s="45" t="s">
        <v>46</v>
      </c>
      <c r="H57" s="45" t="s">
        <v>9</v>
      </c>
      <c r="I57" s="52" t="s">
        <v>35</v>
      </c>
      <c r="J57" s="54"/>
      <c r="K57" s="45" t="s">
        <v>46</v>
      </c>
      <c r="L57" s="22"/>
    </row>
    <row r="58" spans="2:19" ht="18" x14ac:dyDescent="0.35">
      <c r="B58" s="20"/>
      <c r="C58" s="8" t="s">
        <v>45</v>
      </c>
      <c r="D58" s="80" t="e">
        <f>$I$64/$I$47</f>
        <v>#DIV/0!</v>
      </c>
      <c r="E58" s="80"/>
      <c r="F58" s="8" t="s">
        <v>4</v>
      </c>
      <c r="H58" s="44" t="s">
        <v>36</v>
      </c>
      <c r="I58" s="78">
        <f>$I$46</f>
        <v>0</v>
      </c>
      <c r="J58" s="78"/>
      <c r="K58" s="8" t="s">
        <v>0</v>
      </c>
      <c r="L58" s="22"/>
    </row>
    <row r="59" spans="2:19" x14ac:dyDescent="0.25">
      <c r="B59" s="20"/>
      <c r="H59" s="44" t="s">
        <v>25</v>
      </c>
      <c r="I59" s="78">
        <f>($I$58/2)</f>
        <v>0</v>
      </c>
      <c r="J59" s="78"/>
      <c r="K59" s="8" t="s">
        <v>0</v>
      </c>
      <c r="L59" s="22"/>
    </row>
    <row r="60" spans="2:19" x14ac:dyDescent="0.25">
      <c r="B60" s="20"/>
      <c r="H60" s="44" t="s">
        <v>14</v>
      </c>
      <c r="I60" s="78">
        <f>PI()*$I$59^2</f>
        <v>0</v>
      </c>
      <c r="J60" s="78"/>
      <c r="K60" s="8" t="s">
        <v>2</v>
      </c>
      <c r="L60" s="22"/>
    </row>
    <row r="61" spans="2:19" x14ac:dyDescent="0.25">
      <c r="B61" s="20"/>
      <c r="H61" s="44" t="s">
        <v>23</v>
      </c>
      <c r="I61" s="78">
        <f>2*PI()*$I$59</f>
        <v>0</v>
      </c>
      <c r="J61" s="78"/>
      <c r="K61" s="8" t="s">
        <v>0</v>
      </c>
      <c r="L61" s="22"/>
    </row>
    <row r="62" spans="2:19" x14ac:dyDescent="0.25">
      <c r="B62" s="20"/>
      <c r="H62" s="44" t="s">
        <v>15</v>
      </c>
      <c r="I62" s="78" t="e">
        <f>$I$60/$I$61</f>
        <v>#DIV/0!</v>
      </c>
      <c r="J62" s="78"/>
      <c r="K62" s="8" t="s">
        <v>0</v>
      </c>
      <c r="L62" s="22"/>
    </row>
    <row r="63" spans="2:19" ht="18" x14ac:dyDescent="0.35">
      <c r="B63" s="20"/>
      <c r="H63" s="44" t="s">
        <v>44</v>
      </c>
      <c r="I63" s="80" t="e">
        <f>(1.49/$I$43)*($I$60)*($I$62^(2/3)*$I$44^(0.5))</f>
        <v>#DIV/0!</v>
      </c>
      <c r="J63" s="80"/>
      <c r="K63" s="8" t="s">
        <v>3</v>
      </c>
      <c r="L63" s="22"/>
    </row>
    <row r="64" spans="2:19" ht="18" x14ac:dyDescent="0.35">
      <c r="B64" s="20"/>
      <c r="H64" s="44" t="s">
        <v>44</v>
      </c>
      <c r="I64" s="80" t="e">
        <f>$I$63*646316.883</f>
        <v>#DIV/0!</v>
      </c>
      <c r="J64" s="80"/>
      <c r="K64" s="8" t="s">
        <v>4</v>
      </c>
      <c r="L64" s="22"/>
    </row>
    <row r="65" spans="2:12" ht="15.75" thickBot="1" x14ac:dyDescent="0.3">
      <c r="B65" s="20"/>
      <c r="L65" s="22"/>
    </row>
    <row r="66" spans="2:12" ht="15.75" thickTop="1" x14ac:dyDescent="0.25">
      <c r="B66" s="23"/>
      <c r="C66" s="7"/>
      <c r="D66" s="7"/>
      <c r="E66" s="7"/>
      <c r="F66" s="7"/>
      <c r="G66" s="7"/>
      <c r="H66" s="7"/>
      <c r="I66" s="7"/>
      <c r="J66" s="7"/>
      <c r="K66" s="7"/>
      <c r="L66" s="24"/>
    </row>
    <row r="67" spans="2:12" x14ac:dyDescent="0.25">
      <c r="B67" s="63" t="s">
        <v>86</v>
      </c>
      <c r="C67" s="90"/>
      <c r="D67" s="90"/>
      <c r="E67" s="90"/>
      <c r="F67" s="90"/>
      <c r="G67" s="90"/>
      <c r="H67" s="90"/>
      <c r="I67" s="90"/>
      <c r="J67" s="90"/>
      <c r="K67" s="90"/>
      <c r="L67" s="65"/>
    </row>
    <row r="68" spans="2:12" x14ac:dyDescent="0.25">
      <c r="B68" s="20"/>
      <c r="L68" s="22"/>
    </row>
    <row r="69" spans="2:12" x14ac:dyDescent="0.25">
      <c r="B69" s="20"/>
      <c r="C69" s="45" t="s">
        <v>9</v>
      </c>
      <c r="D69" s="59" t="s">
        <v>10</v>
      </c>
      <c r="E69" s="59"/>
      <c r="F69" s="59"/>
      <c r="G69" s="52" t="s">
        <v>42</v>
      </c>
      <c r="H69" s="53"/>
      <c r="I69" s="53"/>
      <c r="J69" s="53"/>
      <c r="K69" s="54"/>
      <c r="L69" s="22"/>
    </row>
    <row r="70" spans="2:12" ht="18" x14ac:dyDescent="0.35">
      <c r="B70" s="20"/>
      <c r="C70" s="8" t="s">
        <v>50</v>
      </c>
      <c r="D70" s="58" t="s">
        <v>77</v>
      </c>
      <c r="E70" s="58"/>
      <c r="F70" s="58"/>
      <c r="G70" s="60" t="s">
        <v>88</v>
      </c>
      <c r="H70" s="56"/>
      <c r="I70" s="56"/>
      <c r="J70" s="56"/>
      <c r="K70" s="57"/>
      <c r="L70" s="22"/>
    </row>
    <row r="71" spans="2:12" ht="18" x14ac:dyDescent="0.35">
      <c r="B71" s="20"/>
      <c r="C71" s="8" t="s">
        <v>49</v>
      </c>
      <c r="D71" s="58" t="s">
        <v>78</v>
      </c>
      <c r="E71" s="58"/>
      <c r="F71" s="58"/>
      <c r="G71" s="55" t="s">
        <v>79</v>
      </c>
      <c r="H71" s="56"/>
      <c r="I71" s="56"/>
      <c r="J71" s="56"/>
      <c r="K71" s="57"/>
      <c r="L71" s="22"/>
    </row>
    <row r="72" spans="2:12" x14ac:dyDescent="0.25">
      <c r="B72" s="20"/>
      <c r="L72" s="22"/>
    </row>
    <row r="73" spans="2:12" x14ac:dyDescent="0.25">
      <c r="B73" s="20"/>
      <c r="C73" s="59" t="s">
        <v>77</v>
      </c>
      <c r="D73" s="59"/>
      <c r="E73" s="59"/>
      <c r="F73" s="59"/>
      <c r="H73" s="59" t="s">
        <v>78</v>
      </c>
      <c r="I73" s="59"/>
      <c r="J73" s="59"/>
      <c r="K73" s="59"/>
      <c r="L73" s="22"/>
    </row>
    <row r="74" spans="2:12" x14ac:dyDescent="0.25">
      <c r="B74" s="20"/>
      <c r="C74" s="45" t="s">
        <v>9</v>
      </c>
      <c r="D74" s="59" t="s">
        <v>35</v>
      </c>
      <c r="E74" s="59"/>
      <c r="F74" s="45" t="s">
        <v>46</v>
      </c>
      <c r="H74" s="45" t="s">
        <v>9</v>
      </c>
      <c r="I74" s="59" t="s">
        <v>35</v>
      </c>
      <c r="J74" s="59"/>
      <c r="K74" s="45" t="s">
        <v>46</v>
      </c>
      <c r="L74" s="22"/>
    </row>
    <row r="75" spans="2:12" ht="18" x14ac:dyDescent="0.35">
      <c r="B75" s="20"/>
      <c r="C75" s="8" t="s">
        <v>50</v>
      </c>
      <c r="D75" s="80" t="e">
        <f>$I$83/$I$47</f>
        <v>#DIV/0!</v>
      </c>
      <c r="E75" s="80"/>
      <c r="F75" s="8" t="s">
        <v>4</v>
      </c>
      <c r="H75" s="44" t="s">
        <v>36</v>
      </c>
      <c r="I75" s="78">
        <f>$I$46</f>
        <v>0</v>
      </c>
      <c r="J75" s="78"/>
      <c r="K75" s="8" t="s">
        <v>0</v>
      </c>
      <c r="L75" s="22"/>
    </row>
    <row r="76" spans="2:12" x14ac:dyDescent="0.25">
      <c r="B76" s="20"/>
      <c r="H76" s="44" t="s">
        <v>25</v>
      </c>
      <c r="I76" s="78">
        <f>($I$58/2)</f>
        <v>0</v>
      </c>
      <c r="J76" s="78"/>
      <c r="K76" s="8" t="s">
        <v>0</v>
      </c>
      <c r="L76" s="22"/>
    </row>
    <row r="77" spans="2:12" x14ac:dyDescent="0.25">
      <c r="B77" s="20"/>
      <c r="H77" s="44" t="s">
        <v>51</v>
      </c>
      <c r="I77" s="81" t="e">
        <f>2*ACOS(($I$76-$I$45)/$I$76)</f>
        <v>#DIV/0!</v>
      </c>
      <c r="J77" s="81"/>
      <c r="K77" s="8" t="s">
        <v>1</v>
      </c>
      <c r="L77" s="22"/>
    </row>
    <row r="78" spans="2:12" x14ac:dyDescent="0.25">
      <c r="B78" s="20"/>
      <c r="H78" s="8" t="s">
        <v>43</v>
      </c>
      <c r="I78" s="88" t="e">
        <f>$I$45/$I$46</f>
        <v>#DIV/0!</v>
      </c>
      <c r="J78" s="89"/>
      <c r="K78" s="8" t="s">
        <v>21</v>
      </c>
      <c r="L78" s="22"/>
    </row>
    <row r="79" spans="2:12" x14ac:dyDescent="0.25">
      <c r="B79" s="20"/>
      <c r="H79" s="44" t="s">
        <v>14</v>
      </c>
      <c r="I79" s="81" t="e">
        <f>IF($I$78&lt;0.5, ((($I$59^2)*($I$77-SIN($I$77)))/2), PI()*($I$59^2)*(($I$59^2)*($I$77-SIN($I$77))/2))</f>
        <v>#DIV/0!</v>
      </c>
      <c r="J79" s="81"/>
      <c r="K79" s="8" t="s">
        <v>2</v>
      </c>
      <c r="L79" s="22"/>
    </row>
    <row r="80" spans="2:12" x14ac:dyDescent="0.25">
      <c r="B80" s="20"/>
      <c r="H80" s="44" t="s">
        <v>23</v>
      </c>
      <c r="I80" s="81" t="e">
        <f>IF($I$78&lt;0.5, $I$59*$I$77, (2*PI()*$I$59)-($I$59*$I$77))</f>
        <v>#DIV/0!</v>
      </c>
      <c r="J80" s="81"/>
      <c r="K80" s="8" t="s">
        <v>0</v>
      </c>
      <c r="L80" s="22"/>
    </row>
    <row r="81" spans="2:15" x14ac:dyDescent="0.25">
      <c r="B81" s="20"/>
      <c r="H81" s="44" t="s">
        <v>15</v>
      </c>
      <c r="I81" s="78" t="e">
        <f>$I$79/$I$80</f>
        <v>#DIV/0!</v>
      </c>
      <c r="J81" s="78"/>
      <c r="K81" s="8" t="s">
        <v>0</v>
      </c>
      <c r="L81" s="22"/>
    </row>
    <row r="82" spans="2:15" ht="18" x14ac:dyDescent="0.35">
      <c r="B82" s="20"/>
      <c r="H82" s="44" t="s">
        <v>49</v>
      </c>
      <c r="I82" s="80" t="e">
        <f>(1.49/$I$43)*($I$79)*($I$81^(2/3)*$I$44^(0.5))</f>
        <v>#DIV/0!</v>
      </c>
      <c r="J82" s="80"/>
      <c r="K82" s="8" t="s">
        <v>3</v>
      </c>
      <c r="L82" s="22"/>
    </row>
    <row r="83" spans="2:15" ht="18" x14ac:dyDescent="0.35">
      <c r="B83" s="20"/>
      <c r="H83" s="44" t="s">
        <v>49</v>
      </c>
      <c r="I83" s="80" t="e">
        <f>$I$82*646316.883</f>
        <v>#DIV/0!</v>
      </c>
      <c r="J83" s="80"/>
      <c r="K83" s="8" t="s">
        <v>4</v>
      </c>
      <c r="L83" s="22"/>
    </row>
    <row r="84" spans="2:15" ht="15.75" thickBot="1" x14ac:dyDescent="0.3">
      <c r="B84" s="20"/>
      <c r="L84" s="22"/>
    </row>
    <row r="85" spans="2:15" ht="15.75" thickTop="1" x14ac:dyDescent="0.25">
      <c r="B85" s="23"/>
      <c r="C85" s="7"/>
      <c r="D85" s="7"/>
      <c r="E85" s="7"/>
      <c r="F85" s="7"/>
      <c r="G85" s="7"/>
      <c r="H85" s="7"/>
      <c r="I85" s="7"/>
      <c r="J85" s="7"/>
      <c r="K85" s="7"/>
      <c r="L85" s="24"/>
      <c r="O85" s="2"/>
    </row>
    <row r="86" spans="2:15" x14ac:dyDescent="0.25">
      <c r="B86" s="63" t="s">
        <v>85</v>
      </c>
      <c r="C86" s="90"/>
      <c r="D86" s="90"/>
      <c r="E86" s="90"/>
      <c r="F86" s="90"/>
      <c r="G86" s="90"/>
      <c r="H86" s="90"/>
      <c r="I86" s="90"/>
      <c r="J86" s="90"/>
      <c r="K86" s="90"/>
      <c r="L86" s="65"/>
      <c r="O86" s="2"/>
    </row>
    <row r="87" spans="2:15" x14ac:dyDescent="0.25">
      <c r="B87" s="20"/>
      <c r="L87" s="22"/>
      <c r="O87" s="2"/>
    </row>
    <row r="88" spans="2:15" x14ac:dyDescent="0.25">
      <c r="B88" s="20"/>
      <c r="C88" s="30" t="s">
        <v>9</v>
      </c>
      <c r="D88" s="59" t="s">
        <v>10</v>
      </c>
      <c r="E88" s="59"/>
      <c r="F88" s="59"/>
      <c r="G88" s="59"/>
      <c r="H88" s="59"/>
      <c r="I88" s="52" t="s">
        <v>42</v>
      </c>
      <c r="J88" s="53"/>
      <c r="K88" s="54"/>
      <c r="L88" s="22"/>
      <c r="O88" s="2"/>
    </row>
    <row r="89" spans="2:15" ht="18" x14ac:dyDescent="0.35">
      <c r="B89" s="20"/>
      <c r="C89" s="44" t="s">
        <v>52</v>
      </c>
      <c r="D89" s="58" t="s">
        <v>81</v>
      </c>
      <c r="E89" s="58"/>
      <c r="F89" s="58"/>
      <c r="G89" s="58"/>
      <c r="H89" s="58"/>
      <c r="I89" s="60" t="s">
        <v>58</v>
      </c>
      <c r="J89" s="61"/>
      <c r="K89" s="62"/>
      <c r="L89" s="22"/>
      <c r="O89" s="2"/>
    </row>
    <row r="90" spans="2:15" ht="18" x14ac:dyDescent="0.35">
      <c r="B90" s="20"/>
      <c r="C90" s="44" t="s">
        <v>53</v>
      </c>
      <c r="D90" s="58" t="s">
        <v>82</v>
      </c>
      <c r="E90" s="58"/>
      <c r="F90" s="58"/>
      <c r="G90" s="58"/>
      <c r="H90" s="58"/>
      <c r="I90" s="60" t="s">
        <v>57</v>
      </c>
      <c r="J90" s="61"/>
      <c r="K90" s="62"/>
      <c r="L90" s="22"/>
      <c r="O90" s="2"/>
    </row>
    <row r="91" spans="2:15" x14ac:dyDescent="0.25">
      <c r="B91" s="20"/>
      <c r="L91" s="22"/>
      <c r="O91" s="2"/>
    </row>
    <row r="92" spans="2:15" x14ac:dyDescent="0.25">
      <c r="B92" s="20"/>
      <c r="F92" s="52" t="s">
        <v>59</v>
      </c>
      <c r="G92" s="53"/>
      <c r="H92" s="54"/>
      <c r="L92" s="22"/>
      <c r="O92" s="2"/>
    </row>
    <row r="93" spans="2:15" x14ac:dyDescent="0.25">
      <c r="B93" s="20"/>
      <c r="F93" s="45" t="s">
        <v>9</v>
      </c>
      <c r="G93" s="45" t="s">
        <v>35</v>
      </c>
      <c r="H93" s="45" t="s">
        <v>46</v>
      </c>
      <c r="L93" s="22"/>
      <c r="O93" s="2"/>
    </row>
    <row r="94" spans="2:15" ht="18" x14ac:dyDescent="0.35">
      <c r="B94" s="20"/>
      <c r="F94" s="8" t="s">
        <v>52</v>
      </c>
      <c r="G94" s="48" t="e">
        <f>$G$95/$I$47</f>
        <v>#DIV/0!</v>
      </c>
      <c r="H94" s="8" t="s">
        <v>4</v>
      </c>
      <c r="L94" s="22"/>
      <c r="O94" s="2"/>
    </row>
    <row r="95" spans="2:15" ht="18" x14ac:dyDescent="0.35">
      <c r="B95" s="20"/>
      <c r="F95" s="8" t="s">
        <v>53</v>
      </c>
      <c r="G95" s="48" t="e">
        <f>($I$83+$E$47)*1.05</f>
        <v>#DIV/0!</v>
      </c>
      <c r="H95" s="8" t="s">
        <v>4</v>
      </c>
      <c r="L95" s="22"/>
      <c r="O95" s="2"/>
    </row>
    <row r="96" spans="2:15" ht="15.75" thickBot="1" x14ac:dyDescent="0.3">
      <c r="B96" s="20"/>
      <c r="L96" s="22"/>
      <c r="O96" s="2"/>
    </row>
    <row r="97" spans="2:15" ht="15.75" thickTop="1" x14ac:dyDescent="0.25">
      <c r="B97" s="23"/>
      <c r="C97" s="7"/>
      <c r="D97" s="7"/>
      <c r="E97" s="7"/>
      <c r="F97" s="7"/>
      <c r="G97" s="7"/>
      <c r="H97" s="7"/>
      <c r="I97" s="7"/>
      <c r="J97" s="7"/>
      <c r="K97" s="7"/>
      <c r="L97" s="24"/>
      <c r="O97" s="2"/>
    </row>
    <row r="98" spans="2:15" x14ac:dyDescent="0.25">
      <c r="B98" s="63" t="s">
        <v>60</v>
      </c>
      <c r="C98" s="90"/>
      <c r="D98" s="90"/>
      <c r="E98" s="90"/>
      <c r="F98" s="90"/>
      <c r="G98" s="90"/>
      <c r="H98" s="90"/>
      <c r="I98" s="90"/>
      <c r="J98" s="90"/>
      <c r="K98" s="90"/>
      <c r="L98" s="65"/>
      <c r="O98" s="2"/>
    </row>
    <row r="99" spans="2:15" x14ac:dyDescent="0.25">
      <c r="B99" s="20"/>
      <c r="L99" s="22"/>
      <c r="O99" s="2"/>
    </row>
    <row r="100" spans="2:15" x14ac:dyDescent="0.25">
      <c r="B100" s="20"/>
      <c r="C100" s="12" t="s">
        <v>9</v>
      </c>
      <c r="D100" s="52" t="s">
        <v>83</v>
      </c>
      <c r="E100" s="54"/>
      <c r="F100" s="52" t="s">
        <v>84</v>
      </c>
      <c r="G100" s="54"/>
      <c r="H100" s="52" t="s">
        <v>64</v>
      </c>
      <c r="I100" s="54"/>
      <c r="J100" s="52" t="s">
        <v>61</v>
      </c>
      <c r="K100" s="54"/>
      <c r="L100" s="22"/>
    </row>
    <row r="101" spans="2:15" ht="18" x14ac:dyDescent="0.35">
      <c r="B101" s="20"/>
      <c r="C101" s="8" t="s">
        <v>45</v>
      </c>
      <c r="D101" s="82" t="e">
        <f>$D$58</f>
        <v>#DIV/0!</v>
      </c>
      <c r="E101" s="83"/>
      <c r="F101" s="84"/>
      <c r="G101" s="85"/>
      <c r="H101" s="82" t="e">
        <f t="shared" ref="H101:H106" si="0">D101-F101</f>
        <v>#DIV/0!</v>
      </c>
      <c r="I101" s="83"/>
      <c r="J101" s="86" t="e">
        <f t="shared" ref="J101:J106" si="1">(H101/D101)</f>
        <v>#DIV/0!</v>
      </c>
      <c r="K101" s="87"/>
      <c r="L101" s="22"/>
    </row>
    <row r="102" spans="2:15" ht="18" x14ac:dyDescent="0.35">
      <c r="B102" s="20"/>
      <c r="C102" s="8" t="s">
        <v>44</v>
      </c>
      <c r="D102" s="82" t="e">
        <f>$I$64</f>
        <v>#DIV/0!</v>
      </c>
      <c r="E102" s="83"/>
      <c r="F102" s="84"/>
      <c r="G102" s="85"/>
      <c r="H102" s="82" t="e">
        <f t="shared" si="0"/>
        <v>#DIV/0!</v>
      </c>
      <c r="I102" s="83"/>
      <c r="J102" s="86" t="e">
        <f t="shared" si="1"/>
        <v>#DIV/0!</v>
      </c>
      <c r="K102" s="87"/>
      <c r="L102" s="22"/>
    </row>
    <row r="103" spans="2:15" ht="18" x14ac:dyDescent="0.35">
      <c r="B103" s="20"/>
      <c r="C103" s="8" t="s">
        <v>50</v>
      </c>
      <c r="D103" s="82" t="e">
        <f>$D$75</f>
        <v>#DIV/0!</v>
      </c>
      <c r="E103" s="83"/>
      <c r="F103" s="84"/>
      <c r="G103" s="85"/>
      <c r="H103" s="82" t="e">
        <f t="shared" si="0"/>
        <v>#DIV/0!</v>
      </c>
      <c r="I103" s="83"/>
      <c r="J103" s="86" t="e">
        <f t="shared" si="1"/>
        <v>#DIV/0!</v>
      </c>
      <c r="K103" s="87"/>
      <c r="L103" s="22"/>
    </row>
    <row r="104" spans="2:15" ht="18" x14ac:dyDescent="0.35">
      <c r="B104" s="20"/>
      <c r="C104" s="8" t="s">
        <v>49</v>
      </c>
      <c r="D104" s="82" t="e">
        <f>$I$83</f>
        <v>#DIV/0!</v>
      </c>
      <c r="E104" s="83"/>
      <c r="F104" s="84"/>
      <c r="G104" s="85"/>
      <c r="H104" s="82" t="e">
        <f t="shared" si="0"/>
        <v>#DIV/0!</v>
      </c>
      <c r="I104" s="83"/>
      <c r="J104" s="86" t="e">
        <f t="shared" si="1"/>
        <v>#DIV/0!</v>
      </c>
      <c r="K104" s="87"/>
      <c r="L104" s="22"/>
    </row>
    <row r="105" spans="2:15" ht="18" x14ac:dyDescent="0.35">
      <c r="B105" s="20"/>
      <c r="C105" s="8" t="s">
        <v>52</v>
      </c>
      <c r="D105" s="82" t="e">
        <f>$G$94</f>
        <v>#DIV/0!</v>
      </c>
      <c r="E105" s="83"/>
      <c r="F105" s="84"/>
      <c r="G105" s="85"/>
      <c r="H105" s="82" t="e">
        <f t="shared" si="0"/>
        <v>#DIV/0!</v>
      </c>
      <c r="I105" s="83"/>
      <c r="J105" s="86" t="e">
        <f t="shared" si="1"/>
        <v>#DIV/0!</v>
      </c>
      <c r="K105" s="87"/>
      <c r="L105" s="22"/>
    </row>
    <row r="106" spans="2:15" ht="18" x14ac:dyDescent="0.35">
      <c r="B106" s="20"/>
      <c r="C106" s="8" t="s">
        <v>53</v>
      </c>
      <c r="D106" s="82" t="e">
        <f>$G$95</f>
        <v>#DIV/0!</v>
      </c>
      <c r="E106" s="83"/>
      <c r="F106" s="84"/>
      <c r="G106" s="85"/>
      <c r="H106" s="82" t="e">
        <f t="shared" si="0"/>
        <v>#DIV/0!</v>
      </c>
      <c r="I106" s="83"/>
      <c r="J106" s="86" t="e">
        <f t="shared" si="1"/>
        <v>#DIV/0!</v>
      </c>
      <c r="K106" s="87"/>
      <c r="L106" s="22"/>
    </row>
    <row r="107" spans="2:15" ht="15.75" thickBot="1" x14ac:dyDescent="0.3">
      <c r="B107" s="26"/>
      <c r="C107" s="27"/>
      <c r="D107" s="27"/>
      <c r="E107" s="27"/>
      <c r="F107" s="27"/>
      <c r="G107" s="27"/>
      <c r="H107" s="28"/>
      <c r="I107" s="27"/>
      <c r="J107" s="27"/>
      <c r="K107" s="27"/>
      <c r="L107" s="29"/>
    </row>
    <row r="108" spans="2:15" x14ac:dyDescent="0.25">
      <c r="H108" s="6"/>
    </row>
    <row r="109" spans="2:15" x14ac:dyDescent="0.25">
      <c r="H109" s="6"/>
    </row>
  </sheetData>
  <mergeCells count="105">
    <mergeCell ref="B2:L2"/>
    <mergeCell ref="B3:L3"/>
    <mergeCell ref="B4:L4"/>
    <mergeCell ref="F6:K6"/>
    <mergeCell ref="F7:K7"/>
    <mergeCell ref="C6:E6"/>
    <mergeCell ref="C7:E7"/>
    <mergeCell ref="D70:F70"/>
    <mergeCell ref="C8:E8"/>
    <mergeCell ref="C9:E9"/>
    <mergeCell ref="F11:G11"/>
    <mergeCell ref="I11:J11"/>
    <mergeCell ref="C11:E11"/>
    <mergeCell ref="F8:K8"/>
    <mergeCell ref="F9:K9"/>
    <mergeCell ref="H56:K56"/>
    <mergeCell ref="I63:J63"/>
    <mergeCell ref="I64:J64"/>
    <mergeCell ref="I57:J57"/>
    <mergeCell ref="D57:E57"/>
    <mergeCell ref="D58:E58"/>
    <mergeCell ref="I58:J58"/>
    <mergeCell ref="I59:J59"/>
    <mergeCell ref="C56:F56"/>
    <mergeCell ref="B14:L14"/>
    <mergeCell ref="J16:L16"/>
    <mergeCell ref="J17:L17"/>
    <mergeCell ref="J18:L18"/>
    <mergeCell ref="J19:L19"/>
    <mergeCell ref="D45:F45"/>
    <mergeCell ref="G54:K54"/>
    <mergeCell ref="D54:F54"/>
    <mergeCell ref="D53:F53"/>
    <mergeCell ref="D52:F52"/>
    <mergeCell ref="G52:K52"/>
    <mergeCell ref="G53:K53"/>
    <mergeCell ref="D41:F41"/>
    <mergeCell ref="B39:L39"/>
    <mergeCell ref="J21:L21"/>
    <mergeCell ref="J22:L22"/>
    <mergeCell ref="J23:L23"/>
    <mergeCell ref="J24:L24"/>
    <mergeCell ref="J25:L25"/>
    <mergeCell ref="J20:L20"/>
    <mergeCell ref="B50:L50"/>
    <mergeCell ref="H106:I106"/>
    <mergeCell ref="H105:I105"/>
    <mergeCell ref="J102:K102"/>
    <mergeCell ref="J101:K101"/>
    <mergeCell ref="J104:K104"/>
    <mergeCell ref="J103:K103"/>
    <mergeCell ref="J106:K106"/>
    <mergeCell ref="J105:K105"/>
    <mergeCell ref="D100:E100"/>
    <mergeCell ref="D102:E102"/>
    <mergeCell ref="D101:E101"/>
    <mergeCell ref="D104:E104"/>
    <mergeCell ref="D103:E103"/>
    <mergeCell ref="F100:G100"/>
    <mergeCell ref="D105:E105"/>
    <mergeCell ref="F102:G102"/>
    <mergeCell ref="F101:G101"/>
    <mergeCell ref="F104:G104"/>
    <mergeCell ref="F103:G103"/>
    <mergeCell ref="F106:G106"/>
    <mergeCell ref="F105:G105"/>
    <mergeCell ref="D106:E106"/>
    <mergeCell ref="H100:I100"/>
    <mergeCell ref="J100:K100"/>
    <mergeCell ref="H102:I102"/>
    <mergeCell ref="H101:I101"/>
    <mergeCell ref="H104:I104"/>
    <mergeCell ref="H103:I103"/>
    <mergeCell ref="G70:K70"/>
    <mergeCell ref="G71:K71"/>
    <mergeCell ref="D90:H90"/>
    <mergeCell ref="I88:K88"/>
    <mergeCell ref="I89:K89"/>
    <mergeCell ref="I90:K90"/>
    <mergeCell ref="I78:J78"/>
    <mergeCell ref="B86:L86"/>
    <mergeCell ref="H73:K73"/>
    <mergeCell ref="C73:F73"/>
    <mergeCell ref="D74:E74"/>
    <mergeCell ref="I75:J75"/>
    <mergeCell ref="I82:J82"/>
    <mergeCell ref="I83:J83"/>
    <mergeCell ref="I76:J76"/>
    <mergeCell ref="I77:J77"/>
    <mergeCell ref="D71:F71"/>
    <mergeCell ref="I60:J60"/>
    <mergeCell ref="I61:J61"/>
    <mergeCell ref="I62:J62"/>
    <mergeCell ref="I79:J79"/>
    <mergeCell ref="I80:J80"/>
    <mergeCell ref="I81:J81"/>
    <mergeCell ref="D75:E75"/>
    <mergeCell ref="I74:J74"/>
    <mergeCell ref="B98:L98"/>
    <mergeCell ref="F92:H92"/>
    <mergeCell ref="D88:H88"/>
    <mergeCell ref="D89:H89"/>
    <mergeCell ref="B67:L67"/>
    <mergeCell ref="D69:F69"/>
    <mergeCell ref="G69:K69"/>
  </mergeCells>
  <printOptions horizontalCentered="1"/>
  <pageMargins left="0.7" right="0.7" top="0.75" bottom="0.75" header="0.3" footer="0.3"/>
  <pageSetup scale="83" fitToHeight="2" orientation="portrait" r:id="rId1"/>
  <headerFooter>
    <oddFooter>&amp;C&amp;P of &amp;N</oddFooter>
  </headerFooter>
  <rowBreaks count="1" manualBreakCount="1">
    <brk id="49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09"/>
  <sheetViews>
    <sheetView zoomScaleNormal="100" workbookViewId="0">
      <selection activeCell="B5" sqref="B5"/>
    </sheetView>
  </sheetViews>
  <sheetFormatPr defaultRowHeight="15" x14ac:dyDescent="0.25"/>
  <cols>
    <col min="2" max="6" width="8.7109375" customWidth="1"/>
    <col min="7" max="7" width="9.28515625" customWidth="1"/>
    <col min="8" max="10" width="8.7109375" customWidth="1"/>
    <col min="12" max="12" width="8.7109375" customWidth="1"/>
  </cols>
  <sheetData>
    <row r="1" spans="2:12" ht="15.75" thickBot="1" x14ac:dyDescent="0.3"/>
    <row r="2" spans="2:12" x14ac:dyDescent="0.25">
      <c r="B2" s="70" t="s">
        <v>73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x14ac:dyDescent="0.25"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2" x14ac:dyDescent="0.25">
      <c r="B4" s="63" t="s">
        <v>92</v>
      </c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2:12" x14ac:dyDescent="0.25">
      <c r="B5" s="20"/>
      <c r="C5" s="13"/>
      <c r="D5" s="13"/>
      <c r="E5" s="13"/>
      <c r="F5" s="13"/>
      <c r="G5" s="13"/>
      <c r="H5" s="13"/>
      <c r="I5" s="21"/>
      <c r="J5" s="13"/>
      <c r="K5" s="13"/>
      <c r="L5" s="22"/>
    </row>
    <row r="6" spans="2:12" x14ac:dyDescent="0.25">
      <c r="B6" s="20"/>
      <c r="C6" s="74" t="s">
        <v>5</v>
      </c>
      <c r="D6" s="74"/>
      <c r="E6" s="74"/>
      <c r="F6" s="73"/>
      <c r="G6" s="73"/>
      <c r="H6" s="73"/>
      <c r="I6" s="73"/>
      <c r="J6" s="73"/>
      <c r="K6" s="73"/>
      <c r="L6" s="22"/>
    </row>
    <row r="7" spans="2:12" x14ac:dyDescent="0.25">
      <c r="B7" s="20"/>
      <c r="C7" s="74" t="s">
        <v>72</v>
      </c>
      <c r="D7" s="74"/>
      <c r="E7" s="74"/>
      <c r="F7" s="68"/>
      <c r="G7" s="68"/>
      <c r="H7" s="68"/>
      <c r="I7" s="68"/>
      <c r="J7" s="68"/>
      <c r="K7" s="68"/>
      <c r="L7" s="22"/>
    </row>
    <row r="8" spans="2:12" x14ac:dyDescent="0.25">
      <c r="B8" s="20"/>
      <c r="C8" s="74" t="s">
        <v>6</v>
      </c>
      <c r="D8" s="74"/>
      <c r="E8" s="74"/>
      <c r="F8" s="68"/>
      <c r="G8" s="68"/>
      <c r="H8" s="68"/>
      <c r="I8" s="68"/>
      <c r="J8" s="68"/>
      <c r="K8" s="68"/>
      <c r="L8" s="22"/>
    </row>
    <row r="9" spans="2:12" x14ac:dyDescent="0.25">
      <c r="B9" s="20"/>
      <c r="C9" s="74" t="s">
        <v>7</v>
      </c>
      <c r="D9" s="74"/>
      <c r="E9" s="74"/>
      <c r="F9" s="69"/>
      <c r="G9" s="69"/>
      <c r="H9" s="69"/>
      <c r="I9" s="69"/>
      <c r="J9" s="69"/>
      <c r="K9" s="69"/>
      <c r="L9" s="22"/>
    </row>
    <row r="10" spans="2:12" x14ac:dyDescent="0.25">
      <c r="B10" s="20"/>
      <c r="C10" s="35"/>
      <c r="D10" s="35"/>
      <c r="E10" s="35"/>
      <c r="F10" s="39"/>
      <c r="G10" s="39"/>
      <c r="H10" s="39"/>
      <c r="I10" s="39"/>
      <c r="J10" s="39"/>
      <c r="K10" s="39"/>
      <c r="L10" s="22"/>
    </row>
    <row r="11" spans="2:12" x14ac:dyDescent="0.25">
      <c r="B11" s="20"/>
      <c r="C11" s="74" t="s">
        <v>65</v>
      </c>
      <c r="D11" s="74"/>
      <c r="E11" s="77"/>
      <c r="F11" s="75" t="s">
        <v>66</v>
      </c>
      <c r="G11" s="75"/>
      <c r="H11" s="13"/>
      <c r="I11" s="76" t="s">
        <v>67</v>
      </c>
      <c r="J11" s="76"/>
      <c r="K11" s="39"/>
      <c r="L11" s="22"/>
    </row>
    <row r="12" spans="2:12" ht="15.75" thickBot="1" x14ac:dyDescent="0.3"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22"/>
    </row>
    <row r="13" spans="2:12" ht="15.75" thickTop="1" x14ac:dyDescent="0.25">
      <c r="B13" s="23"/>
      <c r="C13" s="7"/>
      <c r="D13" s="7"/>
      <c r="E13" s="7"/>
      <c r="F13" s="7"/>
      <c r="G13" s="7"/>
      <c r="H13" s="7"/>
      <c r="I13" s="7"/>
      <c r="J13" s="7"/>
      <c r="K13" s="7"/>
      <c r="L13" s="24"/>
    </row>
    <row r="14" spans="2:12" x14ac:dyDescent="0.25">
      <c r="B14" s="63" t="s">
        <v>33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x14ac:dyDescent="0.25">
      <c r="B15" s="20"/>
      <c r="C15" s="13"/>
      <c r="D15" s="13"/>
      <c r="E15" s="13"/>
      <c r="F15" s="13"/>
      <c r="G15" s="13"/>
      <c r="H15" s="13"/>
      <c r="I15" s="13"/>
      <c r="J15" s="13"/>
      <c r="K15" s="13"/>
      <c r="L15" s="22"/>
    </row>
    <row r="16" spans="2:12" x14ac:dyDescent="0.25">
      <c r="B16" s="20"/>
      <c r="C16" s="13"/>
      <c r="D16" s="13"/>
      <c r="E16" s="13"/>
      <c r="F16" s="13"/>
      <c r="G16" s="13"/>
      <c r="H16" s="37" t="s">
        <v>9</v>
      </c>
      <c r="I16" s="37" t="s">
        <v>11</v>
      </c>
      <c r="J16" s="52" t="s">
        <v>10</v>
      </c>
      <c r="K16" s="53"/>
      <c r="L16" s="66"/>
    </row>
    <row r="17" spans="2:24" ht="17.25" x14ac:dyDescent="0.25">
      <c r="B17" s="20"/>
      <c r="C17" s="13"/>
      <c r="D17" s="13"/>
      <c r="E17" s="13"/>
      <c r="F17" s="13"/>
      <c r="G17" s="13"/>
      <c r="H17" s="8" t="s">
        <v>12</v>
      </c>
      <c r="I17" s="8" t="s">
        <v>62</v>
      </c>
      <c r="J17" s="55" t="s">
        <v>17</v>
      </c>
      <c r="K17" s="56"/>
      <c r="L17" s="67"/>
    </row>
    <row r="18" spans="2:24" x14ac:dyDescent="0.25">
      <c r="B18" s="20"/>
      <c r="C18" s="13"/>
      <c r="D18" s="13"/>
      <c r="E18" s="13"/>
      <c r="F18" s="13"/>
      <c r="G18" s="13"/>
      <c r="H18" s="8" t="s">
        <v>13</v>
      </c>
      <c r="I18" s="8" t="s">
        <v>18</v>
      </c>
      <c r="J18" s="55" t="s">
        <v>32</v>
      </c>
      <c r="K18" s="56"/>
      <c r="L18" s="67"/>
    </row>
    <row r="19" spans="2:24" ht="17.25" x14ac:dyDescent="0.25">
      <c r="B19" s="20"/>
      <c r="C19" s="13"/>
      <c r="D19" s="13"/>
      <c r="E19" s="13"/>
      <c r="F19" s="13"/>
      <c r="G19" s="13"/>
      <c r="H19" s="8" t="s">
        <v>14</v>
      </c>
      <c r="I19" s="8" t="s">
        <v>63</v>
      </c>
      <c r="J19" s="55" t="s">
        <v>19</v>
      </c>
      <c r="K19" s="56"/>
      <c r="L19" s="67"/>
    </row>
    <row r="20" spans="2:24" x14ac:dyDescent="0.25">
      <c r="B20" s="20"/>
      <c r="C20" s="13"/>
      <c r="D20" s="13"/>
      <c r="E20" s="13"/>
      <c r="F20" s="13"/>
      <c r="G20" s="13"/>
      <c r="H20" s="8" t="s">
        <v>15</v>
      </c>
      <c r="I20" s="8" t="s">
        <v>0</v>
      </c>
      <c r="J20" s="55" t="s">
        <v>20</v>
      </c>
      <c r="K20" s="56"/>
      <c r="L20" s="67"/>
      <c r="O20" s="3"/>
      <c r="P20" s="4"/>
      <c r="Q20" s="4"/>
      <c r="R20" s="4"/>
      <c r="S20" s="1"/>
    </row>
    <row r="21" spans="2:24" x14ac:dyDescent="0.25">
      <c r="B21" s="20"/>
      <c r="C21" s="13"/>
      <c r="D21" s="13"/>
      <c r="E21" s="13"/>
      <c r="F21" s="13"/>
      <c r="G21" s="13"/>
      <c r="H21" s="8" t="s">
        <v>16</v>
      </c>
      <c r="I21" s="8" t="s">
        <v>21</v>
      </c>
      <c r="J21" s="55" t="s">
        <v>22</v>
      </c>
      <c r="K21" s="56"/>
      <c r="L21" s="67"/>
      <c r="O21" s="1"/>
      <c r="S21" s="1"/>
    </row>
    <row r="22" spans="2:24" x14ac:dyDescent="0.25">
      <c r="B22" s="20"/>
      <c r="C22" s="13"/>
      <c r="D22" s="13"/>
      <c r="E22" s="13"/>
      <c r="F22" s="13"/>
      <c r="G22" s="13"/>
      <c r="H22" s="8" t="s">
        <v>23</v>
      </c>
      <c r="I22" s="8" t="s">
        <v>0</v>
      </c>
      <c r="J22" s="55" t="s">
        <v>24</v>
      </c>
      <c r="K22" s="56"/>
      <c r="L22" s="67"/>
      <c r="O22" s="1"/>
      <c r="S22" s="1"/>
      <c r="X22" s="5"/>
    </row>
    <row r="23" spans="2:24" x14ac:dyDescent="0.25">
      <c r="B23" s="20"/>
      <c r="C23" s="13"/>
      <c r="D23" s="13"/>
      <c r="E23" s="13"/>
      <c r="F23" s="13"/>
      <c r="G23" s="13"/>
      <c r="H23" s="8" t="s">
        <v>25</v>
      </c>
      <c r="I23" s="8" t="s">
        <v>0</v>
      </c>
      <c r="J23" s="55" t="s">
        <v>26</v>
      </c>
      <c r="K23" s="56"/>
      <c r="L23" s="67"/>
      <c r="O23" s="1"/>
      <c r="S23" s="1"/>
    </row>
    <row r="24" spans="2:24" x14ac:dyDescent="0.25">
      <c r="B24" s="20"/>
      <c r="C24" s="13"/>
      <c r="D24" s="13"/>
      <c r="E24" s="13"/>
      <c r="F24" s="13"/>
      <c r="G24" s="13"/>
      <c r="H24" s="8" t="s">
        <v>27</v>
      </c>
      <c r="I24" s="8" t="s">
        <v>0</v>
      </c>
      <c r="J24" s="55" t="s">
        <v>28</v>
      </c>
      <c r="K24" s="56"/>
      <c r="L24" s="67"/>
      <c r="O24" s="1"/>
      <c r="S24" s="1"/>
    </row>
    <row r="25" spans="2:24" x14ac:dyDescent="0.25">
      <c r="B25" s="20"/>
      <c r="C25" s="13"/>
      <c r="D25" s="13"/>
      <c r="E25" s="13"/>
      <c r="F25" s="13"/>
      <c r="G25" s="13"/>
      <c r="H25" s="9" t="s">
        <v>29</v>
      </c>
      <c r="I25" s="8" t="s">
        <v>30</v>
      </c>
      <c r="J25" s="55" t="s">
        <v>31</v>
      </c>
      <c r="K25" s="56"/>
      <c r="L25" s="67"/>
      <c r="O25" s="1"/>
      <c r="S25" s="1"/>
    </row>
    <row r="26" spans="2:24" x14ac:dyDescent="0.25">
      <c r="B26" s="20"/>
      <c r="C26" s="13"/>
      <c r="D26" s="13"/>
      <c r="E26" s="13"/>
      <c r="F26" s="13"/>
      <c r="G26" s="13"/>
      <c r="H26" s="13"/>
      <c r="I26" s="13"/>
      <c r="J26" s="13"/>
      <c r="K26" s="13"/>
      <c r="L26" s="22"/>
      <c r="O26" s="1"/>
      <c r="S26" s="1"/>
    </row>
    <row r="27" spans="2:24" x14ac:dyDescent="0.25">
      <c r="B27" s="20"/>
      <c r="C27" s="13"/>
      <c r="D27" s="13"/>
      <c r="E27" s="13"/>
      <c r="F27" s="13"/>
      <c r="G27" s="13"/>
      <c r="H27" s="13"/>
      <c r="I27" s="13"/>
      <c r="J27" s="13"/>
      <c r="K27" s="13"/>
      <c r="L27" s="22"/>
      <c r="O27" s="1"/>
      <c r="S27" s="1"/>
    </row>
    <row r="28" spans="2:24" x14ac:dyDescent="0.25">
      <c r="B28" s="20"/>
      <c r="C28" s="13"/>
      <c r="D28" s="13"/>
      <c r="E28" s="13"/>
      <c r="F28" s="13"/>
      <c r="G28" s="13"/>
      <c r="H28" s="13"/>
      <c r="I28" s="13"/>
      <c r="J28" s="13"/>
      <c r="K28" s="13"/>
      <c r="L28" s="22"/>
      <c r="O28" s="1"/>
      <c r="S28" s="1"/>
    </row>
    <row r="29" spans="2:24" x14ac:dyDescent="0.25"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22"/>
      <c r="O29" s="1"/>
      <c r="S29" s="1"/>
    </row>
    <row r="30" spans="2:24" x14ac:dyDescent="0.25">
      <c r="B30" s="20"/>
      <c r="C30" s="13"/>
      <c r="D30" s="13"/>
      <c r="E30" s="13"/>
      <c r="F30" s="13"/>
      <c r="G30" s="13"/>
      <c r="H30" s="13"/>
      <c r="I30" s="13"/>
      <c r="J30" s="13"/>
      <c r="K30" s="13"/>
      <c r="L30" s="22"/>
      <c r="O30" s="1"/>
      <c r="S30" s="1"/>
    </row>
    <row r="31" spans="2:24" x14ac:dyDescent="0.25"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22"/>
      <c r="O31" s="1"/>
      <c r="S31" s="1"/>
    </row>
    <row r="32" spans="2:24" x14ac:dyDescent="0.25">
      <c r="B32" s="20"/>
      <c r="C32" s="13"/>
      <c r="D32" s="13"/>
      <c r="E32" s="13"/>
      <c r="F32" s="13"/>
      <c r="G32" s="13"/>
      <c r="H32" s="13"/>
      <c r="I32" s="13"/>
      <c r="J32" s="13"/>
      <c r="K32" s="13"/>
      <c r="L32" s="22"/>
      <c r="O32" s="1"/>
      <c r="S32" s="1"/>
    </row>
    <row r="33" spans="2:19" x14ac:dyDescent="0.25">
      <c r="B33" s="20"/>
      <c r="C33" s="13"/>
      <c r="D33" s="13"/>
      <c r="E33" s="13"/>
      <c r="F33" s="13"/>
      <c r="G33" s="13" t="s">
        <v>34</v>
      </c>
      <c r="H33" s="13"/>
      <c r="I33" s="13"/>
      <c r="J33" s="13"/>
      <c r="K33" s="13"/>
      <c r="L33" s="22"/>
      <c r="O33" s="1"/>
      <c r="S33" s="1"/>
    </row>
    <row r="34" spans="2:19" x14ac:dyDescent="0.25">
      <c r="B34" s="20"/>
      <c r="C34" s="13"/>
      <c r="D34" s="13"/>
      <c r="E34" s="13"/>
      <c r="F34" s="13"/>
      <c r="G34" s="13"/>
      <c r="H34" s="13"/>
      <c r="I34" s="13"/>
      <c r="J34" s="13"/>
      <c r="K34" s="13"/>
      <c r="L34" s="22"/>
      <c r="O34" s="1"/>
      <c r="S34" s="1"/>
    </row>
    <row r="35" spans="2:19" x14ac:dyDescent="0.25">
      <c r="B35" s="20"/>
      <c r="C35" s="13"/>
      <c r="D35" s="13"/>
      <c r="E35" s="13"/>
      <c r="F35" s="13"/>
      <c r="G35" s="13"/>
      <c r="H35" s="13"/>
      <c r="I35" s="13"/>
      <c r="J35" s="13"/>
      <c r="K35" s="13"/>
      <c r="L35" s="22"/>
      <c r="O35" s="1"/>
      <c r="S35" s="1"/>
    </row>
    <row r="36" spans="2:19" x14ac:dyDescent="0.25">
      <c r="B36" s="20"/>
      <c r="C36" s="13"/>
      <c r="D36" s="13"/>
      <c r="E36" s="13"/>
      <c r="F36" s="13"/>
      <c r="G36" s="13"/>
      <c r="H36" s="13"/>
      <c r="I36" s="13"/>
      <c r="J36" s="13"/>
      <c r="K36" s="13"/>
      <c r="L36" s="22"/>
      <c r="O36" s="1"/>
      <c r="S36" s="1"/>
    </row>
    <row r="37" spans="2:19" ht="15.75" thickBot="1" x14ac:dyDescent="0.3">
      <c r="B37" s="20"/>
      <c r="C37" s="13"/>
      <c r="D37" s="13"/>
      <c r="E37" s="13"/>
      <c r="F37" s="13"/>
      <c r="G37" s="13"/>
      <c r="H37" s="13"/>
      <c r="I37" s="13"/>
      <c r="J37" s="13"/>
      <c r="K37" s="13"/>
      <c r="L37" s="22"/>
      <c r="O37" s="1"/>
      <c r="S37" s="1"/>
    </row>
    <row r="38" spans="2:19" ht="15.75" thickTop="1" x14ac:dyDescent="0.25">
      <c r="B38" s="23"/>
      <c r="C38" s="7"/>
      <c r="D38" s="7"/>
      <c r="E38" s="7"/>
      <c r="F38" s="7"/>
      <c r="G38" s="7"/>
      <c r="H38" s="7"/>
      <c r="I38" s="7"/>
      <c r="J38" s="7"/>
      <c r="K38" s="7"/>
      <c r="L38" s="24"/>
      <c r="O38" s="1"/>
      <c r="S38" s="1"/>
    </row>
    <row r="39" spans="2:19" x14ac:dyDescent="0.25">
      <c r="B39" s="63" t="s">
        <v>55</v>
      </c>
      <c r="C39" s="64"/>
      <c r="D39" s="64"/>
      <c r="E39" s="64"/>
      <c r="F39" s="64"/>
      <c r="G39" s="64"/>
      <c r="H39" s="64"/>
      <c r="I39" s="64"/>
      <c r="J39" s="64"/>
      <c r="K39" s="64"/>
      <c r="L39" s="65"/>
      <c r="O39" s="1"/>
      <c r="S39" s="1"/>
    </row>
    <row r="40" spans="2:19" x14ac:dyDescent="0.25">
      <c r="B40" s="20"/>
      <c r="C40" s="13"/>
      <c r="D40" s="13"/>
      <c r="E40" s="13"/>
      <c r="F40" s="13"/>
      <c r="G40" s="13"/>
      <c r="H40" s="13"/>
      <c r="I40" s="13"/>
      <c r="J40" s="13"/>
      <c r="K40" s="13"/>
      <c r="L40" s="22"/>
      <c r="O40" s="1"/>
    </row>
    <row r="41" spans="2:19" x14ac:dyDescent="0.25">
      <c r="B41" s="20"/>
      <c r="C41" s="13"/>
      <c r="D41" s="52" t="s">
        <v>47</v>
      </c>
      <c r="E41" s="53"/>
      <c r="F41" s="54"/>
      <c r="G41" s="13"/>
      <c r="H41" s="37" t="s">
        <v>9</v>
      </c>
      <c r="I41" s="37" t="s">
        <v>35</v>
      </c>
      <c r="J41" s="37" t="s">
        <v>11</v>
      </c>
      <c r="K41" s="13"/>
      <c r="L41" s="22"/>
      <c r="N41" s="32" t="s">
        <v>37</v>
      </c>
      <c r="O41" s="32" t="s">
        <v>13</v>
      </c>
    </row>
    <row r="42" spans="2:19" x14ac:dyDescent="0.25">
      <c r="B42" s="20"/>
      <c r="C42" s="13"/>
      <c r="D42" s="10" t="s">
        <v>40</v>
      </c>
      <c r="E42" s="10"/>
      <c r="F42" s="11">
        <v>3</v>
      </c>
      <c r="G42" s="13"/>
      <c r="H42" s="8" t="s">
        <v>37</v>
      </c>
      <c r="I42" s="41"/>
      <c r="J42" s="8"/>
      <c r="K42" s="13"/>
      <c r="L42" s="22"/>
      <c r="N42" s="33" t="s">
        <v>70</v>
      </c>
      <c r="O42" s="34">
        <v>0.01</v>
      </c>
    </row>
    <row r="43" spans="2:19" x14ac:dyDescent="0.25">
      <c r="B43" s="20"/>
      <c r="C43" s="13"/>
      <c r="D43" s="10" t="s">
        <v>39</v>
      </c>
      <c r="E43" s="10"/>
      <c r="F43" s="11">
        <v>3.5</v>
      </c>
      <c r="G43" s="13"/>
      <c r="H43" s="8" t="s">
        <v>13</v>
      </c>
      <c r="I43" s="36"/>
      <c r="J43" s="8" t="s">
        <v>38</v>
      </c>
      <c r="K43" s="13"/>
      <c r="L43" s="22"/>
      <c r="N43" s="33" t="s">
        <v>69</v>
      </c>
      <c r="O43" s="33">
        <v>1.2E-2</v>
      </c>
    </row>
    <row r="44" spans="2:19" x14ac:dyDescent="0.25">
      <c r="B44" s="20"/>
      <c r="C44" s="13"/>
      <c r="G44" s="13"/>
      <c r="H44" s="8" t="s">
        <v>16</v>
      </c>
      <c r="I44" s="42"/>
      <c r="J44" s="8" t="s">
        <v>21</v>
      </c>
      <c r="K44" s="13"/>
      <c r="L44" s="22"/>
      <c r="N44" s="33" t="s">
        <v>90</v>
      </c>
      <c r="O44" s="33">
        <v>1.2999999999999999E-2</v>
      </c>
    </row>
    <row r="45" spans="2:19" x14ac:dyDescent="0.25">
      <c r="B45" s="20"/>
      <c r="C45" s="13"/>
      <c r="D45" s="52" t="s">
        <v>54</v>
      </c>
      <c r="E45" s="53"/>
      <c r="F45" s="54"/>
      <c r="G45" s="13"/>
      <c r="H45" s="8" t="s">
        <v>27</v>
      </c>
      <c r="I45" s="42"/>
      <c r="J45" s="8" t="s">
        <v>0</v>
      </c>
      <c r="K45" s="13"/>
      <c r="L45" s="22"/>
      <c r="N45" s="33" t="s">
        <v>71</v>
      </c>
      <c r="O45" s="33">
        <v>1.4999999999999999E-2</v>
      </c>
    </row>
    <row r="46" spans="2:19" x14ac:dyDescent="0.25">
      <c r="B46" s="20"/>
      <c r="C46" s="13"/>
      <c r="D46" s="8" t="s">
        <v>9</v>
      </c>
      <c r="E46" s="8" t="s">
        <v>35</v>
      </c>
      <c r="F46" s="8" t="s">
        <v>11</v>
      </c>
      <c r="G46" s="13"/>
      <c r="H46" s="17" t="s">
        <v>36</v>
      </c>
      <c r="I46" s="43"/>
      <c r="J46" s="17" t="s">
        <v>0</v>
      </c>
      <c r="K46" s="13"/>
      <c r="L46" s="22"/>
      <c r="N46" s="33" t="s">
        <v>68</v>
      </c>
      <c r="O46" s="33">
        <v>1.6E-2</v>
      </c>
    </row>
    <row r="47" spans="2:19" ht="18" x14ac:dyDescent="0.35">
      <c r="B47" s="20"/>
      <c r="C47" s="13"/>
      <c r="D47" s="8" t="s">
        <v>56</v>
      </c>
      <c r="E47" s="40"/>
      <c r="F47" s="8" t="s">
        <v>4</v>
      </c>
      <c r="G47" s="13"/>
      <c r="H47" s="17" t="s">
        <v>48</v>
      </c>
      <c r="I47" s="36"/>
      <c r="J47" s="17" t="s">
        <v>38</v>
      </c>
      <c r="K47" s="13"/>
      <c r="L47" s="22"/>
      <c r="S47" s="1"/>
    </row>
    <row r="48" spans="2:19" ht="15.75" thickBot="1" x14ac:dyDescent="0.3">
      <c r="B48" s="20"/>
      <c r="C48" s="13"/>
      <c r="D48" s="16"/>
      <c r="E48" s="16"/>
      <c r="F48" s="16"/>
      <c r="G48" s="13"/>
      <c r="H48" s="13"/>
      <c r="I48" s="13"/>
      <c r="J48" s="13"/>
      <c r="K48" s="13"/>
      <c r="L48" s="22"/>
      <c r="S48" s="1"/>
    </row>
    <row r="49" spans="2:19" ht="15.75" thickTop="1" x14ac:dyDescent="0.25">
      <c r="B49" s="23"/>
      <c r="C49" s="7"/>
      <c r="D49" s="7"/>
      <c r="E49" s="7"/>
      <c r="F49" s="7"/>
      <c r="G49" s="7"/>
      <c r="H49" s="7"/>
      <c r="I49" s="7"/>
      <c r="J49" s="7"/>
      <c r="K49" s="7"/>
      <c r="L49" s="24"/>
      <c r="S49" s="1"/>
    </row>
    <row r="50" spans="2:19" x14ac:dyDescent="0.25">
      <c r="B50" s="63" t="s">
        <v>87</v>
      </c>
      <c r="C50" s="64"/>
      <c r="D50" s="64"/>
      <c r="E50" s="64"/>
      <c r="F50" s="64"/>
      <c r="G50" s="64"/>
      <c r="H50" s="64"/>
      <c r="I50" s="64"/>
      <c r="J50" s="64"/>
      <c r="K50" s="64"/>
      <c r="L50" s="65"/>
      <c r="S50" s="1"/>
    </row>
    <row r="51" spans="2:19" x14ac:dyDescent="0.25">
      <c r="B51" s="20"/>
      <c r="C51" s="13"/>
      <c r="D51" s="15"/>
      <c r="E51" s="15"/>
      <c r="F51" s="15"/>
      <c r="G51" s="15"/>
      <c r="H51" s="15"/>
      <c r="I51" s="15"/>
      <c r="J51" s="15"/>
      <c r="K51" s="15"/>
      <c r="L51" s="25"/>
      <c r="S51" s="1"/>
    </row>
    <row r="52" spans="2:19" x14ac:dyDescent="0.25">
      <c r="B52" s="20"/>
      <c r="C52" s="14" t="s">
        <v>9</v>
      </c>
      <c r="D52" s="59" t="s">
        <v>10</v>
      </c>
      <c r="E52" s="59"/>
      <c r="F52" s="59"/>
      <c r="G52" s="52" t="s">
        <v>42</v>
      </c>
      <c r="H52" s="53"/>
      <c r="I52" s="53"/>
      <c r="J52" s="53"/>
      <c r="K52" s="54"/>
      <c r="L52" s="22"/>
      <c r="S52" s="1"/>
    </row>
    <row r="53" spans="2:19" ht="18" x14ac:dyDescent="0.35">
      <c r="B53" s="20"/>
      <c r="C53" s="8" t="s">
        <v>45</v>
      </c>
      <c r="D53" s="58" t="s">
        <v>76</v>
      </c>
      <c r="E53" s="58"/>
      <c r="F53" s="58"/>
      <c r="G53" s="60" t="s">
        <v>75</v>
      </c>
      <c r="H53" s="61"/>
      <c r="I53" s="61"/>
      <c r="J53" s="61"/>
      <c r="K53" s="62"/>
      <c r="L53" s="22"/>
      <c r="S53" s="1"/>
    </row>
    <row r="54" spans="2:19" ht="18" x14ac:dyDescent="0.35">
      <c r="B54" s="20"/>
      <c r="C54" s="8" t="s">
        <v>44</v>
      </c>
      <c r="D54" s="58" t="s">
        <v>74</v>
      </c>
      <c r="E54" s="58"/>
      <c r="F54" s="58"/>
      <c r="G54" s="55" t="s">
        <v>41</v>
      </c>
      <c r="H54" s="56"/>
      <c r="I54" s="56"/>
      <c r="J54" s="56"/>
      <c r="K54" s="57"/>
      <c r="L54" s="22"/>
      <c r="S54" s="1"/>
    </row>
    <row r="55" spans="2:19" x14ac:dyDescent="0.25">
      <c r="B55" s="20"/>
      <c r="L55" s="22"/>
      <c r="S55" s="1"/>
    </row>
    <row r="56" spans="2:19" x14ac:dyDescent="0.25">
      <c r="B56" s="20"/>
      <c r="C56" s="59" t="s">
        <v>76</v>
      </c>
      <c r="D56" s="59"/>
      <c r="E56" s="59"/>
      <c r="F56" s="59"/>
      <c r="G56" s="13"/>
      <c r="H56" s="52" t="s">
        <v>74</v>
      </c>
      <c r="I56" s="53"/>
      <c r="J56" s="53"/>
      <c r="K56" s="54"/>
      <c r="L56" s="22"/>
    </row>
    <row r="57" spans="2:19" x14ac:dyDescent="0.25">
      <c r="B57" s="20"/>
      <c r="C57" s="37" t="s">
        <v>9</v>
      </c>
      <c r="D57" s="59" t="s">
        <v>35</v>
      </c>
      <c r="E57" s="59"/>
      <c r="F57" s="37" t="s">
        <v>46</v>
      </c>
      <c r="G57" s="13"/>
      <c r="H57" s="37" t="s">
        <v>9</v>
      </c>
      <c r="I57" s="52" t="s">
        <v>35</v>
      </c>
      <c r="J57" s="54"/>
      <c r="K57" s="37" t="s">
        <v>46</v>
      </c>
      <c r="L57" s="22"/>
    </row>
    <row r="58" spans="2:19" ht="18" x14ac:dyDescent="0.35">
      <c r="B58" s="20"/>
      <c r="C58" s="8" t="s">
        <v>45</v>
      </c>
      <c r="D58" s="79" t="e">
        <f>$I$64/$I$47</f>
        <v>#DIV/0!</v>
      </c>
      <c r="E58" s="79"/>
      <c r="F58" s="11" t="s">
        <v>4</v>
      </c>
      <c r="G58" s="13"/>
      <c r="H58" s="18" t="s">
        <v>36</v>
      </c>
      <c r="I58" s="78">
        <f>$I$46</f>
        <v>0</v>
      </c>
      <c r="J58" s="78"/>
      <c r="K58" s="8" t="s">
        <v>0</v>
      </c>
      <c r="L58" s="22"/>
    </row>
    <row r="59" spans="2:19" x14ac:dyDescent="0.25">
      <c r="B59" s="20"/>
      <c r="G59" s="13"/>
      <c r="H59" s="31" t="s">
        <v>25</v>
      </c>
      <c r="I59" s="78">
        <f>($I$58/2)</f>
        <v>0</v>
      </c>
      <c r="J59" s="78"/>
      <c r="K59" s="8" t="s">
        <v>0</v>
      </c>
      <c r="L59" s="22"/>
    </row>
    <row r="60" spans="2:19" x14ac:dyDescent="0.25">
      <c r="B60" s="20"/>
      <c r="G60" s="13"/>
      <c r="H60" s="31" t="s">
        <v>14</v>
      </c>
      <c r="I60" s="78">
        <f>PI()*$I$59^2</f>
        <v>0</v>
      </c>
      <c r="J60" s="78"/>
      <c r="K60" s="8" t="s">
        <v>2</v>
      </c>
      <c r="L60" s="22"/>
    </row>
    <row r="61" spans="2:19" x14ac:dyDescent="0.25">
      <c r="B61" s="20"/>
      <c r="G61" s="13"/>
      <c r="H61" s="31" t="s">
        <v>23</v>
      </c>
      <c r="I61" s="78">
        <f>2*PI()*$I$59</f>
        <v>0</v>
      </c>
      <c r="J61" s="78"/>
      <c r="K61" s="8" t="s">
        <v>0</v>
      </c>
      <c r="L61" s="22"/>
    </row>
    <row r="62" spans="2:19" x14ac:dyDescent="0.25">
      <c r="B62" s="20"/>
      <c r="G62" s="13"/>
      <c r="H62" s="31" t="s">
        <v>15</v>
      </c>
      <c r="I62" s="78" t="e">
        <f>$I$60/$I$61</f>
        <v>#DIV/0!</v>
      </c>
      <c r="J62" s="78"/>
      <c r="K62" s="8" t="s">
        <v>0</v>
      </c>
      <c r="L62" s="22"/>
    </row>
    <row r="63" spans="2:19" ht="18" x14ac:dyDescent="0.35">
      <c r="B63" s="20"/>
      <c r="G63" s="13"/>
      <c r="H63" s="31" t="s">
        <v>44</v>
      </c>
      <c r="I63" s="79" t="e">
        <f>(1.49/$I$43)*($I$60)*($I$62^(2/3)*$I$44^(0.5))</f>
        <v>#DIV/0!</v>
      </c>
      <c r="J63" s="79"/>
      <c r="K63" s="11" t="s">
        <v>3</v>
      </c>
      <c r="L63" s="22"/>
    </row>
    <row r="64" spans="2:19" ht="18" x14ac:dyDescent="0.35">
      <c r="B64" s="20"/>
      <c r="G64" s="13"/>
      <c r="H64" s="31" t="s">
        <v>44</v>
      </c>
      <c r="I64" s="80" t="e">
        <f>$I$63*646316.883</f>
        <v>#DIV/0!</v>
      </c>
      <c r="J64" s="80"/>
      <c r="K64" s="19" t="s">
        <v>4</v>
      </c>
      <c r="L64" s="22"/>
    </row>
    <row r="65" spans="2:12" ht="15.75" thickBot="1" x14ac:dyDescent="0.3">
      <c r="B65" s="20"/>
      <c r="C65" s="13"/>
      <c r="D65" s="13"/>
      <c r="E65" s="13"/>
      <c r="F65" s="13"/>
      <c r="G65" s="13"/>
      <c r="H65" s="13"/>
      <c r="I65" s="13"/>
      <c r="J65" s="13"/>
      <c r="K65" s="13"/>
      <c r="L65" s="22"/>
    </row>
    <row r="66" spans="2:12" ht="15.75" thickTop="1" x14ac:dyDescent="0.25">
      <c r="B66" s="23"/>
      <c r="C66" s="7"/>
      <c r="D66" s="7"/>
      <c r="E66" s="7"/>
      <c r="F66" s="7"/>
      <c r="G66" s="7"/>
      <c r="H66" s="7"/>
      <c r="I66" s="7"/>
      <c r="J66" s="7"/>
      <c r="K66" s="7"/>
      <c r="L66" s="24"/>
    </row>
    <row r="67" spans="2:12" x14ac:dyDescent="0.25">
      <c r="B67" s="63" t="s">
        <v>86</v>
      </c>
      <c r="C67" s="64"/>
      <c r="D67" s="64"/>
      <c r="E67" s="64"/>
      <c r="F67" s="64"/>
      <c r="G67" s="64"/>
      <c r="H67" s="64"/>
      <c r="I67" s="64"/>
      <c r="J67" s="64"/>
      <c r="K67" s="64"/>
      <c r="L67" s="65"/>
    </row>
    <row r="68" spans="2:12" x14ac:dyDescent="0.25">
      <c r="B68" s="20"/>
      <c r="C68" s="13"/>
      <c r="D68" s="13"/>
      <c r="E68" s="13"/>
      <c r="F68" s="13"/>
      <c r="G68" s="13"/>
      <c r="H68" s="13"/>
      <c r="I68" s="13"/>
      <c r="J68" s="13"/>
      <c r="K68" s="13"/>
      <c r="L68" s="22"/>
    </row>
    <row r="69" spans="2:12" x14ac:dyDescent="0.25">
      <c r="B69" s="20"/>
      <c r="C69" s="14" t="s">
        <v>9</v>
      </c>
      <c r="D69" s="59" t="s">
        <v>10</v>
      </c>
      <c r="E69" s="59"/>
      <c r="F69" s="59"/>
      <c r="G69" s="52" t="s">
        <v>42</v>
      </c>
      <c r="H69" s="53"/>
      <c r="I69" s="53"/>
      <c r="J69" s="53"/>
      <c r="K69" s="54"/>
      <c r="L69" s="22"/>
    </row>
    <row r="70" spans="2:12" ht="18" x14ac:dyDescent="0.35">
      <c r="B70" s="20"/>
      <c r="C70" s="8" t="s">
        <v>50</v>
      </c>
      <c r="D70" s="58" t="s">
        <v>77</v>
      </c>
      <c r="E70" s="58"/>
      <c r="F70" s="58"/>
      <c r="G70" s="55" t="s">
        <v>79</v>
      </c>
      <c r="H70" s="56"/>
      <c r="I70" s="56"/>
      <c r="J70" s="56"/>
      <c r="K70" s="57"/>
      <c r="L70" s="22"/>
    </row>
    <row r="71" spans="2:12" ht="18" x14ac:dyDescent="0.35">
      <c r="B71" s="20"/>
      <c r="C71" s="8" t="s">
        <v>49</v>
      </c>
      <c r="D71" s="58" t="s">
        <v>78</v>
      </c>
      <c r="E71" s="58"/>
      <c r="F71" s="58"/>
      <c r="G71" s="60" t="s">
        <v>80</v>
      </c>
      <c r="H71" s="61"/>
      <c r="I71" s="61"/>
      <c r="J71" s="61"/>
      <c r="K71" s="62"/>
      <c r="L71" s="22"/>
    </row>
    <row r="72" spans="2:12" x14ac:dyDescent="0.25">
      <c r="B72" s="20"/>
      <c r="C72" s="13"/>
      <c r="D72" s="13"/>
      <c r="E72" s="13"/>
      <c r="F72" s="13"/>
      <c r="G72" s="13"/>
      <c r="H72" s="13"/>
      <c r="I72" s="13"/>
      <c r="J72" s="13"/>
      <c r="K72" s="13"/>
      <c r="L72" s="22"/>
    </row>
    <row r="73" spans="2:12" x14ac:dyDescent="0.25">
      <c r="B73" s="20"/>
      <c r="C73" s="59" t="s">
        <v>77</v>
      </c>
      <c r="D73" s="59"/>
      <c r="E73" s="59"/>
      <c r="F73" s="59"/>
      <c r="G73" s="13"/>
      <c r="H73" s="59" t="s">
        <v>78</v>
      </c>
      <c r="I73" s="59"/>
      <c r="J73" s="59"/>
      <c r="K73" s="59"/>
      <c r="L73" s="22"/>
    </row>
    <row r="74" spans="2:12" x14ac:dyDescent="0.25">
      <c r="B74" s="20"/>
      <c r="C74" s="37" t="s">
        <v>9</v>
      </c>
      <c r="D74" s="59" t="s">
        <v>35</v>
      </c>
      <c r="E74" s="59"/>
      <c r="F74" s="37" t="s">
        <v>46</v>
      </c>
      <c r="G74" s="13"/>
      <c r="H74" s="37" t="s">
        <v>9</v>
      </c>
      <c r="I74" s="59" t="s">
        <v>35</v>
      </c>
      <c r="J74" s="59"/>
      <c r="K74" s="37" t="s">
        <v>46</v>
      </c>
      <c r="L74" s="22"/>
    </row>
    <row r="75" spans="2:12" ht="18" x14ac:dyDescent="0.35">
      <c r="B75" s="20"/>
      <c r="C75" s="18" t="s">
        <v>36</v>
      </c>
      <c r="D75" s="78">
        <f>$I$46</f>
        <v>0</v>
      </c>
      <c r="E75" s="78"/>
      <c r="F75" s="8" t="s">
        <v>0</v>
      </c>
      <c r="G75" s="13"/>
      <c r="H75" s="8" t="s">
        <v>49</v>
      </c>
      <c r="I75" s="79" t="e">
        <f>$D$83*$I$47</f>
        <v>#DIV/0!</v>
      </c>
      <c r="J75" s="79"/>
      <c r="K75" s="11" t="s">
        <v>4</v>
      </c>
      <c r="L75" s="22"/>
    </row>
    <row r="76" spans="2:12" x14ac:dyDescent="0.25">
      <c r="B76" s="20"/>
      <c r="C76" s="31" t="s">
        <v>25</v>
      </c>
      <c r="D76" s="78">
        <f>($I$58/2)</f>
        <v>0</v>
      </c>
      <c r="E76" s="78"/>
      <c r="F76" s="8" t="s">
        <v>0</v>
      </c>
      <c r="G76" s="13"/>
      <c r="H76" s="13"/>
      <c r="I76" s="13"/>
      <c r="J76" s="13"/>
      <c r="K76" s="13"/>
      <c r="L76" s="22"/>
    </row>
    <row r="77" spans="2:12" x14ac:dyDescent="0.25">
      <c r="B77" s="20"/>
      <c r="C77" s="31" t="s">
        <v>51</v>
      </c>
      <c r="D77" s="81" t="e">
        <f>2*ACOS(($D$76-$I$45)/$D$76)</f>
        <v>#DIV/0!</v>
      </c>
      <c r="E77" s="81"/>
      <c r="F77" s="8" t="s">
        <v>1</v>
      </c>
      <c r="G77" s="13"/>
      <c r="H77" s="13"/>
      <c r="I77" s="13"/>
      <c r="J77" s="13"/>
      <c r="K77" s="13"/>
      <c r="L77" s="22"/>
    </row>
    <row r="78" spans="2:12" x14ac:dyDescent="0.25">
      <c r="B78" s="20"/>
      <c r="C78" s="17" t="s">
        <v>43</v>
      </c>
      <c r="D78" s="88" t="e">
        <f>$I$45/$I$46</f>
        <v>#DIV/0!</v>
      </c>
      <c r="E78" s="89"/>
      <c r="F78" s="17" t="s">
        <v>21</v>
      </c>
      <c r="G78" s="13"/>
      <c r="H78" s="13"/>
      <c r="I78" s="13"/>
      <c r="J78" s="13"/>
      <c r="K78" s="13"/>
      <c r="L78" s="22"/>
    </row>
    <row r="79" spans="2:12" x14ac:dyDescent="0.25">
      <c r="B79" s="20"/>
      <c r="C79" s="31" t="s">
        <v>14</v>
      </c>
      <c r="D79" s="81" t="e">
        <f>IF($D$78&lt;0.5, ((($I$59^2)*($D$77-SIN($D$77)))/2), PI()*($I$59^2)*(($I$59^2)*($D$77-SIN($D$77))/2))</f>
        <v>#DIV/0!</v>
      </c>
      <c r="E79" s="81"/>
      <c r="F79" s="8" t="s">
        <v>2</v>
      </c>
      <c r="G79" s="13"/>
      <c r="H79" s="13"/>
      <c r="I79" s="13"/>
      <c r="J79" s="13"/>
      <c r="K79" s="13"/>
      <c r="L79" s="22"/>
    </row>
    <row r="80" spans="2:12" x14ac:dyDescent="0.25">
      <c r="B80" s="20"/>
      <c r="C80" s="31" t="s">
        <v>23</v>
      </c>
      <c r="D80" s="81" t="e">
        <f>IF($D$78&lt;0.5, $I$59*$D$77, (2*PI()*$I$59)-($I$59*$D$77))</f>
        <v>#DIV/0!</v>
      </c>
      <c r="E80" s="81"/>
      <c r="F80" s="8" t="s">
        <v>0</v>
      </c>
      <c r="G80" s="13"/>
      <c r="H80" s="13"/>
      <c r="I80" s="13"/>
      <c r="J80" s="13"/>
      <c r="K80" s="13"/>
      <c r="L80" s="22"/>
    </row>
    <row r="81" spans="2:15" x14ac:dyDescent="0.25">
      <c r="B81" s="20"/>
      <c r="C81" s="31" t="s">
        <v>15</v>
      </c>
      <c r="D81" s="78" t="e">
        <f>$D$79/$D$80</f>
        <v>#DIV/0!</v>
      </c>
      <c r="E81" s="78"/>
      <c r="F81" s="8" t="s">
        <v>0</v>
      </c>
      <c r="G81" s="13"/>
      <c r="H81" s="13"/>
      <c r="I81" s="13"/>
      <c r="J81" s="13"/>
      <c r="K81" s="13"/>
      <c r="L81" s="22"/>
    </row>
    <row r="82" spans="2:15" ht="18" x14ac:dyDescent="0.35">
      <c r="B82" s="20"/>
      <c r="C82" s="31" t="s">
        <v>50</v>
      </c>
      <c r="D82" s="79" t="e">
        <f>(1.49/$I$43)*($D$79)*($D$81^(2/3)*$I$44^(0.5))</f>
        <v>#DIV/0!</v>
      </c>
      <c r="E82" s="79"/>
      <c r="F82" s="11" t="s">
        <v>3</v>
      </c>
      <c r="G82" s="13"/>
      <c r="H82" s="13"/>
      <c r="I82" s="13"/>
      <c r="J82" s="13"/>
      <c r="K82" s="13"/>
      <c r="L82" s="22"/>
    </row>
    <row r="83" spans="2:15" ht="18" x14ac:dyDescent="0.35">
      <c r="B83" s="20"/>
      <c r="C83" s="31" t="s">
        <v>50</v>
      </c>
      <c r="D83" s="80" t="e">
        <f>$D$82*646316.883</f>
        <v>#DIV/0!</v>
      </c>
      <c r="E83" s="80"/>
      <c r="F83" s="19" t="s">
        <v>4</v>
      </c>
      <c r="G83" s="13"/>
      <c r="H83" s="13"/>
      <c r="I83" s="13"/>
      <c r="J83" s="13"/>
      <c r="K83" s="13"/>
      <c r="L83" s="22"/>
    </row>
    <row r="84" spans="2:15" ht="15.75" thickBot="1" x14ac:dyDescent="0.3">
      <c r="B84" s="20"/>
      <c r="C84" s="13"/>
      <c r="D84" s="13"/>
      <c r="E84" s="13"/>
      <c r="F84" s="13"/>
      <c r="G84" s="13"/>
      <c r="H84" s="13"/>
      <c r="I84" s="13"/>
      <c r="J84" s="13"/>
      <c r="K84" s="13"/>
      <c r="L84" s="22"/>
    </row>
    <row r="85" spans="2:15" ht="15.75" thickTop="1" x14ac:dyDescent="0.25">
      <c r="B85" s="23"/>
      <c r="C85" s="7"/>
      <c r="D85" s="7"/>
      <c r="E85" s="7"/>
      <c r="F85" s="7"/>
      <c r="G85" s="7"/>
      <c r="H85" s="7"/>
      <c r="I85" s="7"/>
      <c r="J85" s="7"/>
      <c r="K85" s="7"/>
      <c r="L85" s="24"/>
      <c r="O85" s="2"/>
    </row>
    <row r="86" spans="2:15" x14ac:dyDescent="0.25">
      <c r="B86" s="63" t="s">
        <v>85</v>
      </c>
      <c r="C86" s="64"/>
      <c r="D86" s="64"/>
      <c r="E86" s="64"/>
      <c r="F86" s="64"/>
      <c r="G86" s="64"/>
      <c r="H86" s="64"/>
      <c r="I86" s="64"/>
      <c r="J86" s="64"/>
      <c r="K86" s="64"/>
      <c r="L86" s="65"/>
      <c r="O86" s="2"/>
    </row>
    <row r="87" spans="2:15" x14ac:dyDescent="0.25">
      <c r="B87" s="20"/>
      <c r="C87" s="13"/>
      <c r="D87" s="13"/>
      <c r="E87" s="13"/>
      <c r="F87" s="13"/>
      <c r="G87" s="13"/>
      <c r="H87" s="13"/>
      <c r="I87" s="13"/>
      <c r="J87" s="13"/>
      <c r="K87" s="13"/>
      <c r="L87" s="22"/>
      <c r="O87" s="2"/>
    </row>
    <row r="88" spans="2:15" x14ac:dyDescent="0.25">
      <c r="B88" s="20"/>
      <c r="C88" s="30" t="s">
        <v>9</v>
      </c>
      <c r="D88" s="59" t="s">
        <v>10</v>
      </c>
      <c r="E88" s="59"/>
      <c r="F88" s="59"/>
      <c r="G88" s="59"/>
      <c r="H88" s="59"/>
      <c r="I88" s="52" t="s">
        <v>42</v>
      </c>
      <c r="J88" s="53"/>
      <c r="K88" s="54"/>
      <c r="L88" s="22"/>
      <c r="O88" s="2"/>
    </row>
    <row r="89" spans="2:15" ht="18" x14ac:dyDescent="0.35">
      <c r="B89" s="20"/>
      <c r="C89" s="10" t="s">
        <v>52</v>
      </c>
      <c r="D89" s="58" t="s">
        <v>81</v>
      </c>
      <c r="E89" s="58"/>
      <c r="F89" s="58"/>
      <c r="G89" s="58"/>
      <c r="H89" s="58"/>
      <c r="I89" s="60" t="s">
        <v>58</v>
      </c>
      <c r="J89" s="61"/>
      <c r="K89" s="62"/>
      <c r="L89" s="22"/>
      <c r="O89" s="2"/>
    </row>
    <row r="90" spans="2:15" ht="18" x14ac:dyDescent="0.35">
      <c r="B90" s="20"/>
      <c r="C90" s="10" t="s">
        <v>53</v>
      </c>
      <c r="D90" s="58" t="s">
        <v>82</v>
      </c>
      <c r="E90" s="58"/>
      <c r="F90" s="58"/>
      <c r="G90" s="58"/>
      <c r="H90" s="58"/>
      <c r="I90" s="60" t="s">
        <v>57</v>
      </c>
      <c r="J90" s="61"/>
      <c r="K90" s="62"/>
      <c r="L90" s="22"/>
      <c r="O90" s="2"/>
    </row>
    <row r="91" spans="2:15" x14ac:dyDescent="0.25">
      <c r="B91" s="20"/>
      <c r="C91" s="13"/>
      <c r="D91" s="13"/>
      <c r="E91" s="13"/>
      <c r="F91" s="13"/>
      <c r="G91" s="13"/>
      <c r="H91" s="13"/>
      <c r="I91" s="13"/>
      <c r="J91" s="13"/>
      <c r="K91" s="13"/>
      <c r="L91" s="22"/>
      <c r="O91" s="2"/>
    </row>
    <row r="92" spans="2:15" x14ac:dyDescent="0.25">
      <c r="B92" s="20"/>
      <c r="C92" s="13"/>
      <c r="D92" s="13"/>
      <c r="E92" s="13"/>
      <c r="F92" s="52" t="s">
        <v>59</v>
      </c>
      <c r="G92" s="53"/>
      <c r="H92" s="54"/>
      <c r="I92" s="13"/>
      <c r="J92" s="13"/>
      <c r="K92" s="13"/>
      <c r="L92" s="22"/>
      <c r="O92" s="2"/>
    </row>
    <row r="93" spans="2:15" x14ac:dyDescent="0.25">
      <c r="B93" s="20"/>
      <c r="C93" s="13"/>
      <c r="D93" s="13"/>
      <c r="E93" s="13"/>
      <c r="F93" s="37" t="s">
        <v>9</v>
      </c>
      <c r="G93" s="37" t="s">
        <v>35</v>
      </c>
      <c r="H93" s="37" t="s">
        <v>46</v>
      </c>
      <c r="I93" s="13"/>
      <c r="J93" s="13"/>
      <c r="K93" s="13"/>
      <c r="L93" s="22"/>
      <c r="O93" s="2"/>
    </row>
    <row r="94" spans="2:15" ht="18" x14ac:dyDescent="0.35">
      <c r="B94" s="20"/>
      <c r="C94" s="13"/>
      <c r="D94" s="13"/>
      <c r="E94" s="13"/>
      <c r="F94" s="8" t="s">
        <v>52</v>
      </c>
      <c r="G94" s="38" t="e">
        <f>$G$95/$I$47</f>
        <v>#DIV/0!</v>
      </c>
      <c r="H94" s="8" t="s">
        <v>4</v>
      </c>
      <c r="I94" s="13"/>
      <c r="J94" s="13"/>
      <c r="K94" s="13"/>
      <c r="L94" s="22"/>
      <c r="O94" s="2"/>
    </row>
    <row r="95" spans="2:15" ht="18" x14ac:dyDescent="0.35">
      <c r="B95" s="20"/>
      <c r="C95" s="13"/>
      <c r="D95" s="13"/>
      <c r="E95" s="13"/>
      <c r="F95" s="8" t="s">
        <v>53</v>
      </c>
      <c r="G95" s="38" t="e">
        <f>($I$75+$E$47)*1.05</f>
        <v>#DIV/0!</v>
      </c>
      <c r="H95" s="8" t="s">
        <v>4</v>
      </c>
      <c r="I95" s="13"/>
      <c r="J95" s="13"/>
      <c r="K95" s="13"/>
      <c r="L95" s="22"/>
      <c r="O95" s="2"/>
    </row>
    <row r="96" spans="2:15" ht="15.75" thickBot="1" x14ac:dyDescent="0.3"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22"/>
      <c r="O96" s="2"/>
    </row>
    <row r="97" spans="2:15" ht="15.75" thickTop="1" x14ac:dyDescent="0.25">
      <c r="B97" s="23"/>
      <c r="C97" s="7"/>
      <c r="D97" s="7"/>
      <c r="E97" s="7"/>
      <c r="F97" s="7"/>
      <c r="G97" s="7"/>
      <c r="H97" s="7"/>
      <c r="I97" s="7"/>
      <c r="J97" s="7"/>
      <c r="K97" s="7"/>
      <c r="L97" s="24"/>
      <c r="O97" s="2"/>
    </row>
    <row r="98" spans="2:15" x14ac:dyDescent="0.25">
      <c r="B98" s="63" t="s">
        <v>60</v>
      </c>
      <c r="C98" s="64"/>
      <c r="D98" s="64"/>
      <c r="E98" s="64"/>
      <c r="F98" s="64"/>
      <c r="G98" s="64"/>
      <c r="H98" s="64"/>
      <c r="I98" s="64"/>
      <c r="J98" s="64"/>
      <c r="K98" s="64"/>
      <c r="L98" s="65"/>
      <c r="O98" s="2"/>
    </row>
    <row r="99" spans="2:15" x14ac:dyDescent="0.25"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22"/>
      <c r="O99" s="2"/>
    </row>
    <row r="100" spans="2:15" x14ac:dyDescent="0.25">
      <c r="B100" s="20"/>
      <c r="C100" s="12" t="s">
        <v>9</v>
      </c>
      <c r="D100" s="52" t="s">
        <v>83</v>
      </c>
      <c r="E100" s="54"/>
      <c r="F100" s="52" t="s">
        <v>84</v>
      </c>
      <c r="G100" s="54"/>
      <c r="H100" s="52" t="s">
        <v>64</v>
      </c>
      <c r="I100" s="54"/>
      <c r="J100" s="52" t="s">
        <v>61</v>
      </c>
      <c r="K100" s="54"/>
      <c r="L100" s="22"/>
    </row>
    <row r="101" spans="2:15" ht="18" x14ac:dyDescent="0.35">
      <c r="B101" s="20"/>
      <c r="C101" s="8" t="s">
        <v>45</v>
      </c>
      <c r="D101" s="82" t="e">
        <f>$D$58</f>
        <v>#DIV/0!</v>
      </c>
      <c r="E101" s="83"/>
      <c r="F101" s="84"/>
      <c r="G101" s="85"/>
      <c r="H101" s="82" t="e">
        <f>D101-F101</f>
        <v>#DIV/0!</v>
      </c>
      <c r="I101" s="83"/>
      <c r="J101" s="86" t="e">
        <f>(H101/D101)</f>
        <v>#DIV/0!</v>
      </c>
      <c r="K101" s="87"/>
      <c r="L101" s="22"/>
    </row>
    <row r="102" spans="2:15" ht="18" x14ac:dyDescent="0.35">
      <c r="B102" s="20"/>
      <c r="C102" s="8" t="s">
        <v>44</v>
      </c>
      <c r="D102" s="82" t="e">
        <f>$I$64</f>
        <v>#DIV/0!</v>
      </c>
      <c r="E102" s="83"/>
      <c r="F102" s="84"/>
      <c r="G102" s="85"/>
      <c r="H102" s="82" t="e">
        <f>D102-F102</f>
        <v>#DIV/0!</v>
      </c>
      <c r="I102" s="83"/>
      <c r="J102" s="86" t="e">
        <f>(H102/D102)</f>
        <v>#DIV/0!</v>
      </c>
      <c r="K102" s="87"/>
      <c r="L102" s="22"/>
    </row>
    <row r="103" spans="2:15" ht="18" x14ac:dyDescent="0.35">
      <c r="B103" s="20"/>
      <c r="C103" s="8" t="s">
        <v>50</v>
      </c>
      <c r="D103" s="82" t="e">
        <f>$D$83</f>
        <v>#DIV/0!</v>
      </c>
      <c r="E103" s="83"/>
      <c r="F103" s="84"/>
      <c r="G103" s="85"/>
      <c r="H103" s="82" t="e">
        <f>D103-F103</f>
        <v>#DIV/0!</v>
      </c>
      <c r="I103" s="83"/>
      <c r="J103" s="86" t="e">
        <f>(H103/D103)</f>
        <v>#DIV/0!</v>
      </c>
      <c r="K103" s="87"/>
      <c r="L103" s="22"/>
    </row>
    <row r="104" spans="2:15" ht="18" x14ac:dyDescent="0.35">
      <c r="B104" s="20"/>
      <c r="C104" s="8" t="s">
        <v>49</v>
      </c>
      <c r="D104" s="82" t="e">
        <f>$I$75</f>
        <v>#DIV/0!</v>
      </c>
      <c r="E104" s="83"/>
      <c r="F104" s="84"/>
      <c r="G104" s="85"/>
      <c r="H104" s="82" t="e">
        <f t="shared" ref="H104:H106" si="0">D104-F104</f>
        <v>#DIV/0!</v>
      </c>
      <c r="I104" s="83"/>
      <c r="J104" s="86" t="e">
        <f t="shared" ref="J104:J106" si="1">(H104/D104)</f>
        <v>#DIV/0!</v>
      </c>
      <c r="K104" s="87"/>
      <c r="L104" s="22"/>
    </row>
    <row r="105" spans="2:15" ht="18" x14ac:dyDescent="0.35">
      <c r="B105" s="20"/>
      <c r="C105" s="8" t="s">
        <v>52</v>
      </c>
      <c r="D105" s="82" t="e">
        <f>$G$94</f>
        <v>#DIV/0!</v>
      </c>
      <c r="E105" s="83"/>
      <c r="F105" s="84"/>
      <c r="G105" s="85"/>
      <c r="H105" s="82" t="e">
        <f>D105-F105</f>
        <v>#DIV/0!</v>
      </c>
      <c r="I105" s="83"/>
      <c r="J105" s="86" t="e">
        <f>(H105/D105)</f>
        <v>#DIV/0!</v>
      </c>
      <c r="K105" s="87"/>
      <c r="L105" s="22"/>
    </row>
    <row r="106" spans="2:15" ht="18" x14ac:dyDescent="0.35">
      <c r="B106" s="20"/>
      <c r="C106" s="8" t="s">
        <v>53</v>
      </c>
      <c r="D106" s="82" t="e">
        <f>$G$95</f>
        <v>#DIV/0!</v>
      </c>
      <c r="E106" s="83"/>
      <c r="F106" s="84"/>
      <c r="G106" s="85"/>
      <c r="H106" s="82" t="e">
        <f t="shared" si="0"/>
        <v>#DIV/0!</v>
      </c>
      <c r="I106" s="83"/>
      <c r="J106" s="86" t="e">
        <f t="shared" si="1"/>
        <v>#DIV/0!</v>
      </c>
      <c r="K106" s="87"/>
      <c r="L106" s="22"/>
    </row>
    <row r="107" spans="2:15" ht="15.75" thickBot="1" x14ac:dyDescent="0.3">
      <c r="B107" s="26"/>
      <c r="C107" s="27"/>
      <c r="D107" s="27"/>
      <c r="E107" s="27"/>
      <c r="F107" s="27"/>
      <c r="G107" s="27"/>
      <c r="H107" s="28"/>
      <c r="I107" s="27"/>
      <c r="J107" s="27"/>
      <c r="K107" s="27"/>
      <c r="L107" s="29"/>
    </row>
    <row r="108" spans="2:15" x14ac:dyDescent="0.25">
      <c r="H108" s="6"/>
    </row>
    <row r="109" spans="2:15" x14ac:dyDescent="0.25">
      <c r="H109" s="6"/>
    </row>
  </sheetData>
  <mergeCells count="105">
    <mergeCell ref="H100:I100"/>
    <mergeCell ref="J100:K100"/>
    <mergeCell ref="B98:L98"/>
    <mergeCell ref="F92:H92"/>
    <mergeCell ref="D88:H88"/>
    <mergeCell ref="D89:H89"/>
    <mergeCell ref="I63:J63"/>
    <mergeCell ref="I64:J64"/>
    <mergeCell ref="I57:J57"/>
    <mergeCell ref="D57:E57"/>
    <mergeCell ref="D58:E58"/>
    <mergeCell ref="I58:J58"/>
    <mergeCell ref="I59:J59"/>
    <mergeCell ref="I60:J60"/>
    <mergeCell ref="I61:J61"/>
    <mergeCell ref="I62:J62"/>
    <mergeCell ref="D90:H90"/>
    <mergeCell ref="I88:K88"/>
    <mergeCell ref="I89:K89"/>
    <mergeCell ref="I90:K90"/>
    <mergeCell ref="D78:E78"/>
    <mergeCell ref="J102:K102"/>
    <mergeCell ref="J101:K101"/>
    <mergeCell ref="J104:K104"/>
    <mergeCell ref="J103:K103"/>
    <mergeCell ref="J106:K106"/>
    <mergeCell ref="J105:K105"/>
    <mergeCell ref="H102:I102"/>
    <mergeCell ref="H101:I101"/>
    <mergeCell ref="H104:I104"/>
    <mergeCell ref="H103:I103"/>
    <mergeCell ref="H106:I106"/>
    <mergeCell ref="H105:I105"/>
    <mergeCell ref="D105:E105"/>
    <mergeCell ref="F102:G102"/>
    <mergeCell ref="F101:G101"/>
    <mergeCell ref="F104:G104"/>
    <mergeCell ref="F103:G103"/>
    <mergeCell ref="F106:G106"/>
    <mergeCell ref="F105:G105"/>
    <mergeCell ref="D106:E106"/>
    <mergeCell ref="D100:E100"/>
    <mergeCell ref="D102:E102"/>
    <mergeCell ref="D101:E101"/>
    <mergeCell ref="D104:E104"/>
    <mergeCell ref="D103:E103"/>
    <mergeCell ref="F100:G100"/>
    <mergeCell ref="J25:L25"/>
    <mergeCell ref="B50:L50"/>
    <mergeCell ref="D41:F41"/>
    <mergeCell ref="B39:L39"/>
    <mergeCell ref="J21:L21"/>
    <mergeCell ref="J22:L22"/>
    <mergeCell ref="J23:L23"/>
    <mergeCell ref="J24:L24"/>
    <mergeCell ref="B86:L86"/>
    <mergeCell ref="B67:L67"/>
    <mergeCell ref="H73:K73"/>
    <mergeCell ref="C73:F73"/>
    <mergeCell ref="D74:E74"/>
    <mergeCell ref="D75:E75"/>
    <mergeCell ref="D82:E82"/>
    <mergeCell ref="D83:E83"/>
    <mergeCell ref="D76:E76"/>
    <mergeCell ref="D77:E77"/>
    <mergeCell ref="D79:E79"/>
    <mergeCell ref="D80:E80"/>
    <mergeCell ref="D81:E81"/>
    <mergeCell ref="I75:J75"/>
    <mergeCell ref="I74:J74"/>
    <mergeCell ref="H56:K56"/>
    <mergeCell ref="B14:L14"/>
    <mergeCell ref="J16:L16"/>
    <mergeCell ref="J17:L17"/>
    <mergeCell ref="J18:L18"/>
    <mergeCell ref="J19:L19"/>
    <mergeCell ref="J20:L20"/>
    <mergeCell ref="F8:K8"/>
    <mergeCell ref="F9:K9"/>
    <mergeCell ref="B2:L2"/>
    <mergeCell ref="B3:L3"/>
    <mergeCell ref="B4:L4"/>
    <mergeCell ref="F6:K6"/>
    <mergeCell ref="F7:K7"/>
    <mergeCell ref="C6:E6"/>
    <mergeCell ref="C7:E7"/>
    <mergeCell ref="C8:E8"/>
    <mergeCell ref="C9:E9"/>
    <mergeCell ref="F11:G11"/>
    <mergeCell ref="I11:J11"/>
    <mergeCell ref="C11:E11"/>
    <mergeCell ref="D45:F45"/>
    <mergeCell ref="G54:K54"/>
    <mergeCell ref="D54:F54"/>
    <mergeCell ref="D53:F53"/>
    <mergeCell ref="D52:F52"/>
    <mergeCell ref="G52:K52"/>
    <mergeCell ref="G53:K53"/>
    <mergeCell ref="D70:F70"/>
    <mergeCell ref="D71:F71"/>
    <mergeCell ref="D69:F69"/>
    <mergeCell ref="G69:K69"/>
    <mergeCell ref="C56:F56"/>
    <mergeCell ref="G70:K70"/>
    <mergeCell ref="G71:K71"/>
  </mergeCells>
  <printOptions horizontalCentered="1"/>
  <pageMargins left="0.7" right="0.7" top="0.75" bottom="0.75" header="0.3" footer="0.3"/>
  <pageSetup scale="83" fitToHeight="2" orientation="portrait" r:id="rId1"/>
  <headerFooter>
    <oddFooter>&amp;C&amp;P of &amp;N</oddFooter>
  </headerFooter>
  <rowBreaks count="1" manualBreakCount="1">
    <brk id="49" min="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411AD-7DED-41EE-A778-210D0E100C99}">
  <sheetPr>
    <pageSetUpPr fitToPage="1"/>
  </sheetPr>
  <dimension ref="B1:X102"/>
  <sheetViews>
    <sheetView zoomScaleNormal="100" workbookViewId="0">
      <selection activeCell="B5" sqref="B5"/>
    </sheetView>
  </sheetViews>
  <sheetFormatPr defaultRowHeight="15" x14ac:dyDescent="0.25"/>
  <cols>
    <col min="2" max="6" width="8.7109375" customWidth="1"/>
    <col min="7" max="7" width="9.28515625" customWidth="1"/>
    <col min="8" max="10" width="8.7109375" customWidth="1"/>
    <col min="12" max="12" width="8.7109375" customWidth="1"/>
  </cols>
  <sheetData>
    <row r="1" spans="2:12" ht="15.75" thickBot="1" x14ac:dyDescent="0.3"/>
    <row r="2" spans="2:12" x14ac:dyDescent="0.25">
      <c r="B2" s="70" t="s">
        <v>73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x14ac:dyDescent="0.25">
      <c r="B3" s="63" t="s">
        <v>8</v>
      </c>
      <c r="C3" s="90"/>
      <c r="D3" s="90"/>
      <c r="E3" s="90"/>
      <c r="F3" s="90"/>
      <c r="G3" s="90"/>
      <c r="H3" s="90"/>
      <c r="I3" s="90"/>
      <c r="J3" s="90"/>
      <c r="K3" s="90"/>
      <c r="L3" s="65"/>
    </row>
    <row r="4" spans="2:12" x14ac:dyDescent="0.25">
      <c r="B4" s="63" t="s">
        <v>93</v>
      </c>
      <c r="C4" s="90"/>
      <c r="D4" s="90"/>
      <c r="E4" s="90"/>
      <c r="F4" s="90"/>
      <c r="G4" s="90"/>
      <c r="H4" s="90"/>
      <c r="I4" s="90"/>
      <c r="J4" s="90"/>
      <c r="K4" s="90"/>
      <c r="L4" s="65"/>
    </row>
    <row r="5" spans="2:12" x14ac:dyDescent="0.25">
      <c r="B5" s="20"/>
      <c r="I5" s="1"/>
      <c r="L5" s="22"/>
    </row>
    <row r="6" spans="2:12" x14ac:dyDescent="0.25">
      <c r="B6" s="20"/>
      <c r="C6" s="92" t="s">
        <v>5</v>
      </c>
      <c r="D6" s="92"/>
      <c r="E6" s="92"/>
      <c r="F6" s="91"/>
      <c r="G6" s="91"/>
      <c r="H6" s="91"/>
      <c r="I6" s="91"/>
      <c r="J6" s="91"/>
      <c r="K6" s="91"/>
      <c r="L6" s="22"/>
    </row>
    <row r="7" spans="2:12" x14ac:dyDescent="0.25">
      <c r="B7" s="20"/>
      <c r="C7" s="92" t="s">
        <v>72</v>
      </c>
      <c r="D7" s="92"/>
      <c r="E7" s="92"/>
      <c r="F7" s="68"/>
      <c r="G7" s="68"/>
      <c r="H7" s="68"/>
      <c r="I7" s="68"/>
      <c r="J7" s="68"/>
      <c r="K7" s="68"/>
      <c r="L7" s="22"/>
    </row>
    <row r="8" spans="2:12" x14ac:dyDescent="0.25">
      <c r="B8" s="20"/>
      <c r="C8" s="92" t="s">
        <v>6</v>
      </c>
      <c r="D8" s="92"/>
      <c r="E8" s="92"/>
      <c r="F8" s="68"/>
      <c r="G8" s="68"/>
      <c r="H8" s="68"/>
      <c r="I8" s="68"/>
      <c r="J8" s="68"/>
      <c r="K8" s="68"/>
      <c r="L8" s="22"/>
    </row>
    <row r="9" spans="2:12" x14ac:dyDescent="0.25">
      <c r="B9" s="20"/>
      <c r="C9" s="92" t="s">
        <v>7</v>
      </c>
      <c r="D9" s="92"/>
      <c r="E9" s="92"/>
      <c r="F9" s="69"/>
      <c r="G9" s="69"/>
      <c r="H9" s="69"/>
      <c r="I9" s="69"/>
      <c r="J9" s="69"/>
      <c r="K9" s="69"/>
      <c r="L9" s="22"/>
    </row>
    <row r="10" spans="2:12" x14ac:dyDescent="0.25">
      <c r="B10" s="20"/>
      <c r="C10" s="51"/>
      <c r="D10" s="51"/>
      <c r="E10" s="51"/>
      <c r="F10" s="50"/>
      <c r="G10" s="50"/>
      <c r="H10" s="50"/>
      <c r="I10" s="50"/>
      <c r="J10" s="50"/>
      <c r="K10" s="50"/>
      <c r="L10" s="22"/>
    </row>
    <row r="11" spans="2:12" x14ac:dyDescent="0.25">
      <c r="B11" s="20"/>
      <c r="C11" s="92" t="s">
        <v>65</v>
      </c>
      <c r="D11" s="92"/>
      <c r="E11" s="77"/>
      <c r="F11" s="75" t="s">
        <v>66</v>
      </c>
      <c r="G11" s="75"/>
      <c r="I11" s="76" t="s">
        <v>67</v>
      </c>
      <c r="J11" s="76"/>
      <c r="K11" s="50"/>
      <c r="L11" s="22"/>
    </row>
    <row r="12" spans="2:12" ht="15.75" thickBot="1" x14ac:dyDescent="0.3">
      <c r="B12" s="20"/>
      <c r="L12" s="22"/>
    </row>
    <row r="13" spans="2:12" ht="15.75" thickTop="1" x14ac:dyDescent="0.25">
      <c r="B13" s="23"/>
      <c r="C13" s="7"/>
      <c r="D13" s="7"/>
      <c r="E13" s="7"/>
      <c r="F13" s="7"/>
      <c r="G13" s="7"/>
      <c r="H13" s="7"/>
      <c r="I13" s="7"/>
      <c r="J13" s="7"/>
      <c r="K13" s="7"/>
      <c r="L13" s="24"/>
    </row>
    <row r="14" spans="2:12" x14ac:dyDescent="0.25">
      <c r="B14" s="63" t="s">
        <v>33</v>
      </c>
      <c r="C14" s="90"/>
      <c r="D14" s="90"/>
      <c r="E14" s="90"/>
      <c r="F14" s="90"/>
      <c r="G14" s="90"/>
      <c r="H14" s="90"/>
      <c r="I14" s="90"/>
      <c r="J14" s="90"/>
      <c r="K14" s="90"/>
      <c r="L14" s="65"/>
    </row>
    <row r="15" spans="2:12" x14ac:dyDescent="0.25">
      <c r="B15" s="20"/>
      <c r="L15" s="22"/>
    </row>
    <row r="16" spans="2:12" x14ac:dyDescent="0.25">
      <c r="B16" s="20"/>
      <c r="H16" s="45" t="s">
        <v>9</v>
      </c>
      <c r="I16" s="45" t="s">
        <v>11</v>
      </c>
      <c r="J16" s="52" t="s">
        <v>10</v>
      </c>
      <c r="K16" s="53"/>
      <c r="L16" s="66"/>
    </row>
    <row r="17" spans="2:24" ht="17.25" x14ac:dyDescent="0.25">
      <c r="B17" s="20"/>
      <c r="H17" s="8" t="s">
        <v>12</v>
      </c>
      <c r="I17" s="8" t="s">
        <v>62</v>
      </c>
      <c r="J17" s="55" t="s">
        <v>17</v>
      </c>
      <c r="K17" s="56"/>
      <c r="L17" s="67"/>
    </row>
    <row r="18" spans="2:24" x14ac:dyDescent="0.25">
      <c r="B18" s="20"/>
      <c r="H18" s="8" t="s">
        <v>13</v>
      </c>
      <c r="I18" s="8" t="s">
        <v>18</v>
      </c>
      <c r="J18" s="55" t="s">
        <v>32</v>
      </c>
      <c r="K18" s="56"/>
      <c r="L18" s="67"/>
    </row>
    <row r="19" spans="2:24" ht="17.25" x14ac:dyDescent="0.25">
      <c r="B19" s="20"/>
      <c r="H19" s="8" t="s">
        <v>14</v>
      </c>
      <c r="I19" s="8" t="s">
        <v>63</v>
      </c>
      <c r="J19" s="55" t="s">
        <v>19</v>
      </c>
      <c r="K19" s="56"/>
      <c r="L19" s="67"/>
    </row>
    <row r="20" spans="2:24" x14ac:dyDescent="0.25">
      <c r="B20" s="20"/>
      <c r="H20" s="8" t="s">
        <v>15</v>
      </c>
      <c r="I20" s="8" t="s">
        <v>0</v>
      </c>
      <c r="J20" s="55" t="s">
        <v>20</v>
      </c>
      <c r="K20" s="56"/>
      <c r="L20" s="67"/>
      <c r="O20" s="3"/>
      <c r="P20" s="4"/>
      <c r="Q20" s="4"/>
      <c r="R20" s="4"/>
      <c r="S20" s="1"/>
    </row>
    <row r="21" spans="2:24" x14ac:dyDescent="0.25">
      <c r="B21" s="20"/>
      <c r="H21" s="8" t="s">
        <v>16</v>
      </c>
      <c r="I21" s="8" t="s">
        <v>21</v>
      </c>
      <c r="J21" s="55" t="s">
        <v>22</v>
      </c>
      <c r="K21" s="56"/>
      <c r="L21" s="67"/>
      <c r="O21" s="1"/>
      <c r="S21" s="1"/>
    </row>
    <row r="22" spans="2:24" x14ac:dyDescent="0.25">
      <c r="B22" s="20"/>
      <c r="H22" s="8" t="s">
        <v>23</v>
      </c>
      <c r="I22" s="8" t="s">
        <v>0</v>
      </c>
      <c r="J22" s="55" t="s">
        <v>24</v>
      </c>
      <c r="K22" s="56"/>
      <c r="L22" s="67"/>
      <c r="O22" s="1"/>
      <c r="S22" s="1"/>
      <c r="X22" s="5"/>
    </row>
    <row r="23" spans="2:24" x14ac:dyDescent="0.25">
      <c r="B23" s="20"/>
      <c r="H23" s="8" t="s">
        <v>25</v>
      </c>
      <c r="I23" s="8" t="s">
        <v>0</v>
      </c>
      <c r="J23" s="55" t="s">
        <v>26</v>
      </c>
      <c r="K23" s="56"/>
      <c r="L23" s="67"/>
      <c r="O23" s="1"/>
      <c r="S23" s="1"/>
    </row>
    <row r="24" spans="2:24" x14ac:dyDescent="0.25">
      <c r="B24" s="20"/>
      <c r="H24" s="8" t="s">
        <v>27</v>
      </c>
      <c r="I24" s="8" t="s">
        <v>0</v>
      </c>
      <c r="J24" s="55" t="s">
        <v>28</v>
      </c>
      <c r="K24" s="56"/>
      <c r="L24" s="67"/>
      <c r="O24" s="1"/>
      <c r="S24" s="1"/>
    </row>
    <row r="25" spans="2:24" x14ac:dyDescent="0.25">
      <c r="B25" s="20"/>
      <c r="H25" s="9" t="s">
        <v>29</v>
      </c>
      <c r="I25" s="8" t="s">
        <v>30</v>
      </c>
      <c r="J25" s="55" t="s">
        <v>31</v>
      </c>
      <c r="K25" s="56"/>
      <c r="L25" s="67"/>
      <c r="O25" s="1"/>
      <c r="S25" s="1"/>
    </row>
    <row r="26" spans="2:24" x14ac:dyDescent="0.25">
      <c r="B26" s="20"/>
      <c r="L26" s="22"/>
      <c r="O26" s="1"/>
      <c r="S26" s="1"/>
    </row>
    <row r="27" spans="2:24" x14ac:dyDescent="0.25">
      <c r="B27" s="20"/>
      <c r="L27" s="22"/>
      <c r="O27" s="1"/>
      <c r="S27" s="1"/>
    </row>
    <row r="28" spans="2:24" x14ac:dyDescent="0.25">
      <c r="B28" s="20"/>
      <c r="L28" s="22"/>
      <c r="O28" s="1"/>
      <c r="S28" s="1"/>
    </row>
    <row r="29" spans="2:24" x14ac:dyDescent="0.25">
      <c r="B29" s="20"/>
      <c r="L29" s="22"/>
      <c r="O29" s="1"/>
      <c r="S29" s="1"/>
    </row>
    <row r="30" spans="2:24" x14ac:dyDescent="0.25">
      <c r="B30" s="20"/>
      <c r="L30" s="22"/>
      <c r="O30" s="1"/>
      <c r="S30" s="1"/>
    </row>
    <row r="31" spans="2:24" x14ac:dyDescent="0.25">
      <c r="B31" s="20"/>
      <c r="L31" s="22"/>
      <c r="O31" s="1"/>
      <c r="S31" s="1"/>
    </row>
    <row r="32" spans="2:24" x14ac:dyDescent="0.25">
      <c r="B32" s="20"/>
      <c r="L32" s="22"/>
      <c r="O32" s="1"/>
      <c r="S32" s="1"/>
    </row>
    <row r="33" spans="2:19" x14ac:dyDescent="0.25">
      <c r="B33" s="20"/>
      <c r="G33" t="s">
        <v>34</v>
      </c>
      <c r="L33" s="22"/>
      <c r="O33" s="1"/>
      <c r="S33" s="1"/>
    </row>
    <row r="34" spans="2:19" x14ac:dyDescent="0.25">
      <c r="B34" s="20"/>
      <c r="L34" s="22"/>
      <c r="O34" s="1"/>
      <c r="S34" s="1"/>
    </row>
    <row r="35" spans="2:19" x14ac:dyDescent="0.25">
      <c r="B35" s="20"/>
      <c r="L35" s="22"/>
      <c r="O35" s="1"/>
      <c r="S35" s="1"/>
    </row>
    <row r="36" spans="2:19" x14ac:dyDescent="0.25">
      <c r="B36" s="20"/>
      <c r="L36" s="22"/>
      <c r="O36" s="1"/>
      <c r="S36" s="1"/>
    </row>
    <row r="37" spans="2:19" ht="15.75" thickBot="1" x14ac:dyDescent="0.3">
      <c r="B37" s="20"/>
      <c r="L37" s="22"/>
      <c r="O37" s="1"/>
      <c r="S37" s="1"/>
    </row>
    <row r="38" spans="2:19" ht="15.75" thickTop="1" x14ac:dyDescent="0.25">
      <c r="B38" s="23"/>
      <c r="C38" s="7"/>
      <c r="D38" s="7"/>
      <c r="E38" s="7"/>
      <c r="F38" s="7"/>
      <c r="G38" s="7"/>
      <c r="H38" s="7"/>
      <c r="I38" s="7"/>
      <c r="J38" s="7"/>
      <c r="K38" s="7"/>
      <c r="L38" s="24"/>
      <c r="O38" s="1"/>
      <c r="S38" s="1"/>
    </row>
    <row r="39" spans="2:19" x14ac:dyDescent="0.25">
      <c r="B39" s="63" t="s">
        <v>55</v>
      </c>
      <c r="C39" s="90"/>
      <c r="D39" s="90"/>
      <c r="E39" s="90"/>
      <c r="F39" s="90"/>
      <c r="G39" s="90"/>
      <c r="H39" s="90"/>
      <c r="I39" s="90"/>
      <c r="J39" s="90"/>
      <c r="K39" s="90"/>
      <c r="L39" s="65"/>
      <c r="O39" s="1"/>
      <c r="S39" s="1"/>
    </row>
    <row r="40" spans="2:19" x14ac:dyDescent="0.25">
      <c r="B40" s="20"/>
      <c r="L40" s="22"/>
      <c r="O40" s="1"/>
    </row>
    <row r="41" spans="2:19" x14ac:dyDescent="0.25">
      <c r="B41" s="20"/>
      <c r="D41" s="52" t="s">
        <v>47</v>
      </c>
      <c r="E41" s="53"/>
      <c r="F41" s="54"/>
      <c r="H41" s="45" t="s">
        <v>9</v>
      </c>
      <c r="I41" s="45" t="s">
        <v>35</v>
      </c>
      <c r="J41" s="45" t="s">
        <v>11</v>
      </c>
      <c r="L41" s="22"/>
      <c r="N41" s="32" t="s">
        <v>37</v>
      </c>
      <c r="O41" s="32" t="s">
        <v>13</v>
      </c>
    </row>
    <row r="42" spans="2:19" x14ac:dyDescent="0.25">
      <c r="B42" s="20"/>
      <c r="D42" s="44" t="s">
        <v>40</v>
      </c>
      <c r="E42" s="44"/>
      <c r="F42" s="8">
        <v>3</v>
      </c>
      <c r="H42" s="8" t="s">
        <v>37</v>
      </c>
      <c r="I42" s="41"/>
      <c r="J42" s="8"/>
      <c r="L42" s="22"/>
      <c r="N42" s="33" t="s">
        <v>70</v>
      </c>
      <c r="O42" s="34">
        <v>0.01</v>
      </c>
    </row>
    <row r="43" spans="2:19" x14ac:dyDescent="0.25">
      <c r="B43" s="20"/>
      <c r="D43" s="44" t="s">
        <v>39</v>
      </c>
      <c r="E43" s="44"/>
      <c r="F43" s="8">
        <v>3.5</v>
      </c>
      <c r="H43" s="8" t="s">
        <v>13</v>
      </c>
      <c r="I43" s="47"/>
      <c r="J43" s="8" t="s">
        <v>38</v>
      </c>
      <c r="L43" s="22"/>
      <c r="N43" s="33" t="s">
        <v>69</v>
      </c>
      <c r="O43" s="33">
        <v>1.2E-2</v>
      </c>
    </row>
    <row r="44" spans="2:19" x14ac:dyDescent="0.25">
      <c r="B44" s="20"/>
      <c r="H44" s="8" t="s">
        <v>16</v>
      </c>
      <c r="I44" s="42"/>
      <c r="J44" s="8" t="s">
        <v>21</v>
      </c>
      <c r="L44" s="22"/>
      <c r="N44" s="33" t="s">
        <v>90</v>
      </c>
      <c r="O44" s="33">
        <v>1.2999999999999999E-2</v>
      </c>
    </row>
    <row r="45" spans="2:19" x14ac:dyDescent="0.25">
      <c r="B45" s="20"/>
      <c r="D45" s="52" t="s">
        <v>54</v>
      </c>
      <c r="E45" s="53"/>
      <c r="F45" s="54"/>
      <c r="H45" s="8" t="s">
        <v>27</v>
      </c>
      <c r="I45" s="42"/>
      <c r="J45" s="8" t="s">
        <v>0</v>
      </c>
      <c r="L45" s="22"/>
      <c r="N45" s="33" t="s">
        <v>71</v>
      </c>
      <c r="O45" s="33">
        <v>1.4999999999999999E-2</v>
      </c>
    </row>
    <row r="46" spans="2:19" x14ac:dyDescent="0.25">
      <c r="B46" s="20"/>
      <c r="D46" s="8" t="s">
        <v>9</v>
      </c>
      <c r="E46" s="8" t="s">
        <v>35</v>
      </c>
      <c r="F46" s="8" t="s">
        <v>11</v>
      </c>
      <c r="H46" s="8" t="s">
        <v>36</v>
      </c>
      <c r="I46" s="43"/>
      <c r="J46" s="8" t="s">
        <v>0</v>
      </c>
      <c r="L46" s="22"/>
      <c r="N46" s="33" t="s">
        <v>68</v>
      </c>
      <c r="O46" s="33">
        <v>1.6E-2</v>
      </c>
    </row>
    <row r="47" spans="2:19" ht="18" x14ac:dyDescent="0.35">
      <c r="B47" s="20"/>
      <c r="D47" s="8" t="s">
        <v>56</v>
      </c>
      <c r="E47" s="40"/>
      <c r="F47" s="8" t="s">
        <v>4</v>
      </c>
      <c r="H47" s="8" t="s">
        <v>48</v>
      </c>
      <c r="I47" s="47"/>
      <c r="J47" s="8" t="s">
        <v>38</v>
      </c>
      <c r="L47" s="22"/>
      <c r="S47" s="1"/>
    </row>
    <row r="48" spans="2:19" ht="15.75" thickBot="1" x14ac:dyDescent="0.3">
      <c r="B48" s="20"/>
      <c r="L48" s="22"/>
      <c r="S48" s="1"/>
    </row>
    <row r="49" spans="2:19" ht="15.75" thickTop="1" x14ac:dyDescent="0.25">
      <c r="B49" s="23"/>
      <c r="C49" s="7"/>
      <c r="D49" s="7"/>
      <c r="E49" s="7"/>
      <c r="F49" s="7"/>
      <c r="G49" s="7"/>
      <c r="H49" s="7"/>
      <c r="I49" s="7"/>
      <c r="J49" s="7"/>
      <c r="K49" s="7"/>
      <c r="L49" s="24"/>
      <c r="S49" s="1"/>
    </row>
    <row r="50" spans="2:19" x14ac:dyDescent="0.25">
      <c r="B50" s="63" t="s">
        <v>87</v>
      </c>
      <c r="C50" s="90"/>
      <c r="D50" s="90"/>
      <c r="E50" s="90"/>
      <c r="F50" s="90"/>
      <c r="G50" s="90"/>
      <c r="H50" s="90"/>
      <c r="I50" s="90"/>
      <c r="J50" s="90"/>
      <c r="K50" s="90"/>
      <c r="L50" s="65"/>
      <c r="S50" s="1"/>
    </row>
    <row r="51" spans="2:19" x14ac:dyDescent="0.25">
      <c r="B51" s="20"/>
      <c r="D51" s="49"/>
      <c r="E51" s="49"/>
      <c r="F51" s="49"/>
      <c r="G51" s="49"/>
      <c r="H51" s="49"/>
      <c r="I51" s="49"/>
      <c r="J51" s="49"/>
      <c r="K51" s="49"/>
      <c r="L51" s="46"/>
      <c r="S51" s="1"/>
    </row>
    <row r="52" spans="2:19" x14ac:dyDescent="0.25">
      <c r="B52" s="20"/>
      <c r="C52" s="45" t="s">
        <v>9</v>
      </c>
      <c r="D52" s="59" t="s">
        <v>10</v>
      </c>
      <c r="E52" s="59"/>
      <c r="F52" s="59"/>
      <c r="G52" s="52" t="s">
        <v>42</v>
      </c>
      <c r="H52" s="53"/>
      <c r="I52" s="53"/>
      <c r="J52" s="53"/>
      <c r="K52" s="54"/>
      <c r="L52" s="22"/>
      <c r="S52" s="1"/>
    </row>
    <row r="53" spans="2:19" ht="18" x14ac:dyDescent="0.35">
      <c r="B53" s="20"/>
      <c r="C53" s="8" t="s">
        <v>45</v>
      </c>
      <c r="D53" s="58" t="s">
        <v>76</v>
      </c>
      <c r="E53" s="58"/>
      <c r="F53" s="58"/>
      <c r="G53" s="60" t="s">
        <v>75</v>
      </c>
      <c r="H53" s="61"/>
      <c r="I53" s="61"/>
      <c r="J53" s="61"/>
      <c r="K53" s="62"/>
      <c r="L53" s="22"/>
      <c r="S53" s="1"/>
    </row>
    <row r="54" spans="2:19" ht="18" x14ac:dyDescent="0.35">
      <c r="B54" s="20"/>
      <c r="C54" s="8" t="s">
        <v>44</v>
      </c>
      <c r="D54" s="58" t="s">
        <v>74</v>
      </c>
      <c r="E54" s="58"/>
      <c r="F54" s="58"/>
      <c r="G54" s="55" t="s">
        <v>41</v>
      </c>
      <c r="H54" s="56"/>
      <c r="I54" s="56"/>
      <c r="J54" s="56"/>
      <c r="K54" s="57"/>
      <c r="L54" s="22"/>
      <c r="S54" s="1"/>
    </row>
    <row r="55" spans="2:19" x14ac:dyDescent="0.25">
      <c r="B55" s="20"/>
      <c r="L55" s="22"/>
      <c r="S55" s="1"/>
    </row>
    <row r="56" spans="2:19" x14ac:dyDescent="0.25">
      <c r="B56" s="20"/>
      <c r="C56" s="59" t="s">
        <v>76</v>
      </c>
      <c r="D56" s="59"/>
      <c r="E56" s="59"/>
      <c r="F56" s="59"/>
      <c r="H56" s="52" t="s">
        <v>74</v>
      </c>
      <c r="I56" s="53"/>
      <c r="J56" s="53"/>
      <c r="K56" s="54"/>
      <c r="L56" s="22"/>
    </row>
    <row r="57" spans="2:19" x14ac:dyDescent="0.25">
      <c r="B57" s="20"/>
      <c r="C57" s="45" t="s">
        <v>9</v>
      </c>
      <c r="D57" s="59" t="s">
        <v>35</v>
      </c>
      <c r="E57" s="59"/>
      <c r="F57" s="45" t="s">
        <v>46</v>
      </c>
      <c r="H57" s="45" t="s">
        <v>9</v>
      </c>
      <c r="I57" s="52" t="s">
        <v>35</v>
      </c>
      <c r="J57" s="54"/>
      <c r="K57" s="45" t="s">
        <v>46</v>
      </c>
      <c r="L57" s="22"/>
    </row>
    <row r="58" spans="2:19" ht="18" x14ac:dyDescent="0.35">
      <c r="B58" s="20"/>
      <c r="C58" s="8" t="s">
        <v>45</v>
      </c>
      <c r="D58" s="80" t="e">
        <f>$I$64/$I$47</f>
        <v>#DIV/0!</v>
      </c>
      <c r="E58" s="80"/>
      <c r="F58" s="8" t="s">
        <v>4</v>
      </c>
      <c r="H58" s="44" t="s">
        <v>36</v>
      </c>
      <c r="I58" s="78">
        <f>$I$46</f>
        <v>0</v>
      </c>
      <c r="J58" s="78"/>
      <c r="K58" s="8" t="s">
        <v>0</v>
      </c>
      <c r="L58" s="22"/>
    </row>
    <row r="59" spans="2:19" x14ac:dyDescent="0.25">
      <c r="B59" s="20"/>
      <c r="H59" s="44" t="s">
        <v>25</v>
      </c>
      <c r="I59" s="78">
        <f>($I$58/2)</f>
        <v>0</v>
      </c>
      <c r="J59" s="78"/>
      <c r="K59" s="8" t="s">
        <v>0</v>
      </c>
      <c r="L59" s="22"/>
    </row>
    <row r="60" spans="2:19" x14ac:dyDescent="0.25">
      <c r="B60" s="20"/>
      <c r="H60" s="44" t="s">
        <v>14</v>
      </c>
      <c r="I60" s="78">
        <f>PI()*$I$59^2</f>
        <v>0</v>
      </c>
      <c r="J60" s="78"/>
      <c r="K60" s="8" t="s">
        <v>2</v>
      </c>
      <c r="L60" s="22"/>
    </row>
    <row r="61" spans="2:19" x14ac:dyDescent="0.25">
      <c r="B61" s="20"/>
      <c r="H61" s="44" t="s">
        <v>23</v>
      </c>
      <c r="I61" s="78">
        <f>2*PI()*$I$59</f>
        <v>0</v>
      </c>
      <c r="J61" s="78"/>
      <c r="K61" s="8" t="s">
        <v>0</v>
      </c>
      <c r="L61" s="22"/>
    </row>
    <row r="62" spans="2:19" x14ac:dyDescent="0.25">
      <c r="B62" s="20"/>
      <c r="H62" s="44" t="s">
        <v>15</v>
      </c>
      <c r="I62" s="78" t="e">
        <f>$I$60/$I$61</f>
        <v>#DIV/0!</v>
      </c>
      <c r="J62" s="78"/>
      <c r="K62" s="8" t="s">
        <v>0</v>
      </c>
      <c r="L62" s="22"/>
    </row>
    <row r="63" spans="2:19" ht="18" x14ac:dyDescent="0.35">
      <c r="B63" s="20"/>
      <c r="H63" s="44" t="s">
        <v>44</v>
      </c>
      <c r="I63" s="80" t="e">
        <f>(1.49/$I$43)*($I$60)*($I$62^(2/3)*$I$44^(0.5))</f>
        <v>#DIV/0!</v>
      </c>
      <c r="J63" s="80"/>
      <c r="K63" s="8" t="s">
        <v>3</v>
      </c>
      <c r="L63" s="22"/>
    </row>
    <row r="64" spans="2:19" ht="18" x14ac:dyDescent="0.35">
      <c r="B64" s="20"/>
      <c r="H64" s="44" t="s">
        <v>44</v>
      </c>
      <c r="I64" s="80" t="e">
        <f>$I$63*646316.883</f>
        <v>#DIV/0!</v>
      </c>
      <c r="J64" s="80"/>
      <c r="K64" s="8" t="s">
        <v>4</v>
      </c>
      <c r="L64" s="22"/>
    </row>
    <row r="65" spans="2:15" ht="15.75" thickBot="1" x14ac:dyDescent="0.3">
      <c r="B65" s="20"/>
      <c r="L65" s="22"/>
    </row>
    <row r="66" spans="2:15" ht="15.75" thickTop="1" x14ac:dyDescent="0.25">
      <c r="B66" s="23"/>
      <c r="C66" s="7"/>
      <c r="D66" s="7"/>
      <c r="E66" s="7"/>
      <c r="F66" s="7"/>
      <c r="G66" s="7"/>
      <c r="H66" s="7"/>
      <c r="I66" s="7"/>
      <c r="J66" s="7"/>
      <c r="K66" s="7"/>
      <c r="L66" s="24"/>
    </row>
    <row r="67" spans="2:15" x14ac:dyDescent="0.25">
      <c r="B67" s="63" t="s">
        <v>86</v>
      </c>
      <c r="C67" s="90"/>
      <c r="D67" s="90"/>
      <c r="E67" s="90"/>
      <c r="F67" s="90"/>
      <c r="G67" s="90"/>
      <c r="H67" s="90"/>
      <c r="I67" s="90"/>
      <c r="J67" s="90"/>
      <c r="K67" s="90"/>
      <c r="L67" s="65"/>
    </row>
    <row r="68" spans="2:15" x14ac:dyDescent="0.25">
      <c r="B68" s="20"/>
      <c r="L68" s="22"/>
    </row>
    <row r="69" spans="2:15" x14ac:dyDescent="0.25">
      <c r="B69" s="20"/>
      <c r="C69" s="45" t="s">
        <v>9</v>
      </c>
      <c r="D69" s="59" t="s">
        <v>10</v>
      </c>
      <c r="E69" s="59"/>
      <c r="F69" s="59"/>
      <c r="G69" s="52" t="s">
        <v>42</v>
      </c>
      <c r="H69" s="53"/>
      <c r="I69" s="53"/>
      <c r="J69" s="53"/>
      <c r="K69" s="54"/>
      <c r="L69" s="22"/>
    </row>
    <row r="70" spans="2:15" ht="18" x14ac:dyDescent="0.35">
      <c r="B70" s="20"/>
      <c r="C70" s="8" t="s">
        <v>50</v>
      </c>
      <c r="D70" s="58" t="s">
        <v>77</v>
      </c>
      <c r="E70" s="58"/>
      <c r="F70" s="58"/>
      <c r="G70" s="60" t="s">
        <v>89</v>
      </c>
      <c r="H70" s="56"/>
      <c r="I70" s="56"/>
      <c r="J70" s="56"/>
      <c r="K70" s="57"/>
      <c r="L70" s="22"/>
    </row>
    <row r="71" spans="2:15" ht="18" x14ac:dyDescent="0.35">
      <c r="B71" s="20"/>
      <c r="C71" s="8" t="s">
        <v>49</v>
      </c>
      <c r="D71" s="58" t="s">
        <v>78</v>
      </c>
      <c r="E71" s="58"/>
      <c r="F71" s="58"/>
      <c r="G71" s="55" t="s">
        <v>89</v>
      </c>
      <c r="H71" s="56"/>
      <c r="I71" s="56"/>
      <c r="J71" s="56"/>
      <c r="K71" s="57"/>
      <c r="L71" s="22"/>
    </row>
    <row r="72" spans="2:15" x14ac:dyDescent="0.25">
      <c r="B72" s="20"/>
      <c r="L72" s="22"/>
    </row>
    <row r="73" spans="2:15" x14ac:dyDescent="0.25">
      <c r="B73" s="20"/>
      <c r="C73" s="59" t="s">
        <v>77</v>
      </c>
      <c r="D73" s="59"/>
      <c r="E73" s="59"/>
      <c r="F73" s="59"/>
      <c r="H73" s="59" t="s">
        <v>78</v>
      </c>
      <c r="I73" s="59"/>
      <c r="J73" s="59"/>
      <c r="K73" s="59"/>
      <c r="L73" s="22"/>
    </row>
    <row r="74" spans="2:15" x14ac:dyDescent="0.25">
      <c r="B74" s="20"/>
      <c r="C74" s="45" t="s">
        <v>9</v>
      </c>
      <c r="D74" s="59" t="s">
        <v>35</v>
      </c>
      <c r="E74" s="59"/>
      <c r="F74" s="45" t="s">
        <v>46</v>
      </c>
      <c r="H74" s="45" t="s">
        <v>9</v>
      </c>
      <c r="I74" s="59" t="s">
        <v>35</v>
      </c>
      <c r="J74" s="59"/>
      <c r="K74" s="45" t="s">
        <v>46</v>
      </c>
      <c r="L74" s="22"/>
    </row>
    <row r="75" spans="2:15" ht="18" x14ac:dyDescent="0.35">
      <c r="B75" s="20"/>
      <c r="C75" s="8" t="s">
        <v>50</v>
      </c>
      <c r="D75" s="93"/>
      <c r="E75" s="93"/>
      <c r="F75" s="8" t="s">
        <v>4</v>
      </c>
      <c r="H75" s="44" t="s">
        <v>49</v>
      </c>
      <c r="I75" s="93"/>
      <c r="J75" s="93"/>
      <c r="K75" s="8" t="s">
        <v>4</v>
      </c>
      <c r="L75" s="22"/>
    </row>
    <row r="76" spans="2:15" x14ac:dyDescent="0.25">
      <c r="B76" s="20"/>
      <c r="L76" s="22"/>
    </row>
    <row r="77" spans="2:15" ht="15.75" thickBot="1" x14ac:dyDescent="0.3">
      <c r="B77" s="20"/>
      <c r="L77" s="22"/>
    </row>
    <row r="78" spans="2:15" ht="15.75" thickTop="1" x14ac:dyDescent="0.25">
      <c r="B78" s="23"/>
      <c r="C78" s="7"/>
      <c r="D78" s="7"/>
      <c r="E78" s="7"/>
      <c r="F78" s="7"/>
      <c r="G78" s="7"/>
      <c r="H78" s="7"/>
      <c r="I78" s="7"/>
      <c r="J78" s="7"/>
      <c r="K78" s="7"/>
      <c r="L78" s="24"/>
      <c r="O78" s="2"/>
    </row>
    <row r="79" spans="2:15" x14ac:dyDescent="0.25">
      <c r="B79" s="63" t="s">
        <v>85</v>
      </c>
      <c r="C79" s="90"/>
      <c r="D79" s="90"/>
      <c r="E79" s="90"/>
      <c r="F79" s="90"/>
      <c r="G79" s="90"/>
      <c r="H79" s="90"/>
      <c r="I79" s="90"/>
      <c r="J79" s="90"/>
      <c r="K79" s="90"/>
      <c r="L79" s="65"/>
      <c r="O79" s="2"/>
    </row>
    <row r="80" spans="2:15" x14ac:dyDescent="0.25">
      <c r="B80" s="20"/>
      <c r="L80" s="22"/>
      <c r="O80" s="2"/>
    </row>
    <row r="81" spans="2:15" x14ac:dyDescent="0.25">
      <c r="B81" s="20"/>
      <c r="C81" s="30" t="s">
        <v>9</v>
      </c>
      <c r="D81" s="59" t="s">
        <v>10</v>
      </c>
      <c r="E81" s="59"/>
      <c r="F81" s="59"/>
      <c r="G81" s="59"/>
      <c r="H81" s="59"/>
      <c r="I81" s="52" t="s">
        <v>42</v>
      </c>
      <c r="J81" s="53"/>
      <c r="K81" s="54"/>
      <c r="L81" s="22"/>
      <c r="O81" s="2"/>
    </row>
    <row r="82" spans="2:15" ht="18" x14ac:dyDescent="0.35">
      <c r="B82" s="20"/>
      <c r="C82" s="44" t="s">
        <v>52</v>
      </c>
      <c r="D82" s="58" t="s">
        <v>81</v>
      </c>
      <c r="E82" s="58"/>
      <c r="F82" s="58"/>
      <c r="G82" s="58"/>
      <c r="H82" s="58"/>
      <c r="I82" s="60" t="s">
        <v>58</v>
      </c>
      <c r="J82" s="61"/>
      <c r="K82" s="62"/>
      <c r="L82" s="22"/>
      <c r="O82" s="2"/>
    </row>
    <row r="83" spans="2:15" ht="18" x14ac:dyDescent="0.35">
      <c r="B83" s="20"/>
      <c r="C83" s="44" t="s">
        <v>53</v>
      </c>
      <c r="D83" s="58" t="s">
        <v>82</v>
      </c>
      <c r="E83" s="58"/>
      <c r="F83" s="58"/>
      <c r="G83" s="58"/>
      <c r="H83" s="58"/>
      <c r="I83" s="60" t="s">
        <v>57</v>
      </c>
      <c r="J83" s="61"/>
      <c r="K83" s="62"/>
      <c r="L83" s="22"/>
      <c r="O83" s="2"/>
    </row>
    <row r="84" spans="2:15" x14ac:dyDescent="0.25">
      <c r="B84" s="20"/>
      <c r="L84" s="22"/>
      <c r="O84" s="2"/>
    </row>
    <row r="85" spans="2:15" x14ac:dyDescent="0.25">
      <c r="B85" s="20"/>
      <c r="F85" s="52" t="s">
        <v>59</v>
      </c>
      <c r="G85" s="53"/>
      <c r="H85" s="54"/>
      <c r="L85" s="22"/>
      <c r="O85" s="2"/>
    </row>
    <row r="86" spans="2:15" x14ac:dyDescent="0.25">
      <c r="B86" s="20"/>
      <c r="F86" s="45" t="s">
        <v>9</v>
      </c>
      <c r="G86" s="45" t="s">
        <v>35</v>
      </c>
      <c r="H86" s="45" t="s">
        <v>46</v>
      </c>
      <c r="L86" s="22"/>
      <c r="O86" s="2"/>
    </row>
    <row r="87" spans="2:15" ht="18" x14ac:dyDescent="0.35">
      <c r="B87" s="20"/>
      <c r="F87" s="8" t="s">
        <v>52</v>
      </c>
      <c r="G87" s="48" t="e">
        <f>$G$88/$I$47</f>
        <v>#DIV/0!</v>
      </c>
      <c r="H87" s="8" t="s">
        <v>4</v>
      </c>
      <c r="L87" s="22"/>
      <c r="O87" s="2"/>
    </row>
    <row r="88" spans="2:15" ht="18" x14ac:dyDescent="0.35">
      <c r="B88" s="20"/>
      <c r="F88" s="8" t="s">
        <v>53</v>
      </c>
      <c r="G88" s="48">
        <f>($I$75+$E$47)*1.05</f>
        <v>0</v>
      </c>
      <c r="H88" s="8" t="s">
        <v>4</v>
      </c>
      <c r="L88" s="22"/>
      <c r="O88" s="2"/>
    </row>
    <row r="89" spans="2:15" ht="15.75" thickBot="1" x14ac:dyDescent="0.3">
      <c r="B89" s="20"/>
      <c r="L89" s="22"/>
      <c r="O89" s="2"/>
    </row>
    <row r="90" spans="2:15" ht="15.75" thickTop="1" x14ac:dyDescent="0.25">
      <c r="B90" s="23"/>
      <c r="C90" s="7"/>
      <c r="D90" s="7"/>
      <c r="E90" s="7"/>
      <c r="F90" s="7"/>
      <c r="G90" s="7"/>
      <c r="H90" s="7"/>
      <c r="I90" s="7"/>
      <c r="J90" s="7"/>
      <c r="K90" s="7"/>
      <c r="L90" s="24"/>
      <c r="O90" s="2"/>
    </row>
    <row r="91" spans="2:15" x14ac:dyDescent="0.25">
      <c r="B91" s="63" t="s">
        <v>60</v>
      </c>
      <c r="C91" s="90"/>
      <c r="D91" s="90"/>
      <c r="E91" s="90"/>
      <c r="F91" s="90"/>
      <c r="G91" s="90"/>
      <c r="H91" s="90"/>
      <c r="I91" s="90"/>
      <c r="J91" s="90"/>
      <c r="K91" s="90"/>
      <c r="L91" s="65"/>
      <c r="O91" s="2"/>
    </row>
    <row r="92" spans="2:15" x14ac:dyDescent="0.25">
      <c r="B92" s="20"/>
      <c r="L92" s="22"/>
      <c r="O92" s="2"/>
    </row>
    <row r="93" spans="2:15" x14ac:dyDescent="0.25">
      <c r="B93" s="20"/>
      <c r="C93" s="12" t="s">
        <v>9</v>
      </c>
      <c r="D93" s="52" t="s">
        <v>83</v>
      </c>
      <c r="E93" s="54"/>
      <c r="F93" s="52" t="s">
        <v>84</v>
      </c>
      <c r="G93" s="54"/>
      <c r="H93" s="52" t="s">
        <v>64</v>
      </c>
      <c r="I93" s="54"/>
      <c r="J93" s="52" t="s">
        <v>61</v>
      </c>
      <c r="K93" s="54"/>
      <c r="L93" s="22"/>
    </row>
    <row r="94" spans="2:15" ht="18" x14ac:dyDescent="0.35">
      <c r="B94" s="20"/>
      <c r="C94" s="8" t="s">
        <v>45</v>
      </c>
      <c r="D94" s="82" t="e">
        <f>$D$58</f>
        <v>#DIV/0!</v>
      </c>
      <c r="E94" s="83"/>
      <c r="F94" s="84"/>
      <c r="G94" s="85"/>
      <c r="H94" s="82" t="e">
        <f t="shared" ref="H94:H99" si="0">D94-F94</f>
        <v>#DIV/0!</v>
      </c>
      <c r="I94" s="83"/>
      <c r="J94" s="86" t="e">
        <f t="shared" ref="J94:J99" si="1">(H94/D94)</f>
        <v>#DIV/0!</v>
      </c>
      <c r="K94" s="87"/>
      <c r="L94" s="22"/>
    </row>
    <row r="95" spans="2:15" ht="18" x14ac:dyDescent="0.35">
      <c r="B95" s="20"/>
      <c r="C95" s="8" t="s">
        <v>44</v>
      </c>
      <c r="D95" s="82" t="e">
        <f>$I$64</f>
        <v>#DIV/0!</v>
      </c>
      <c r="E95" s="83"/>
      <c r="F95" s="84"/>
      <c r="G95" s="85"/>
      <c r="H95" s="82" t="e">
        <f t="shared" si="0"/>
        <v>#DIV/0!</v>
      </c>
      <c r="I95" s="83"/>
      <c r="J95" s="86" t="e">
        <f t="shared" si="1"/>
        <v>#DIV/0!</v>
      </c>
      <c r="K95" s="87"/>
      <c r="L95" s="22"/>
    </row>
    <row r="96" spans="2:15" ht="18" x14ac:dyDescent="0.35">
      <c r="B96" s="20"/>
      <c r="C96" s="8" t="s">
        <v>50</v>
      </c>
      <c r="D96" s="82">
        <f>$D$75</f>
        <v>0</v>
      </c>
      <c r="E96" s="83"/>
      <c r="F96" s="84"/>
      <c r="G96" s="85"/>
      <c r="H96" s="82">
        <f t="shared" si="0"/>
        <v>0</v>
      </c>
      <c r="I96" s="83"/>
      <c r="J96" s="86" t="e">
        <f t="shared" si="1"/>
        <v>#DIV/0!</v>
      </c>
      <c r="K96" s="87"/>
      <c r="L96" s="22"/>
    </row>
    <row r="97" spans="2:12" ht="18" x14ac:dyDescent="0.35">
      <c r="B97" s="20"/>
      <c r="C97" s="8" t="s">
        <v>49</v>
      </c>
      <c r="D97" s="82">
        <f>$I$75</f>
        <v>0</v>
      </c>
      <c r="E97" s="83"/>
      <c r="F97" s="84"/>
      <c r="G97" s="85"/>
      <c r="H97" s="82">
        <f t="shared" si="0"/>
        <v>0</v>
      </c>
      <c r="I97" s="83"/>
      <c r="J97" s="86" t="e">
        <f t="shared" si="1"/>
        <v>#DIV/0!</v>
      </c>
      <c r="K97" s="87"/>
      <c r="L97" s="22"/>
    </row>
    <row r="98" spans="2:12" ht="18" x14ac:dyDescent="0.35">
      <c r="B98" s="20"/>
      <c r="C98" s="8" t="s">
        <v>52</v>
      </c>
      <c r="D98" s="82" t="e">
        <f>$G$87</f>
        <v>#DIV/0!</v>
      </c>
      <c r="E98" s="83"/>
      <c r="F98" s="84"/>
      <c r="G98" s="85"/>
      <c r="H98" s="82" t="e">
        <f t="shared" si="0"/>
        <v>#DIV/0!</v>
      </c>
      <c r="I98" s="83"/>
      <c r="J98" s="86" t="e">
        <f t="shared" si="1"/>
        <v>#DIV/0!</v>
      </c>
      <c r="K98" s="87"/>
      <c r="L98" s="22"/>
    </row>
    <row r="99" spans="2:12" ht="18" x14ac:dyDescent="0.35">
      <c r="B99" s="20"/>
      <c r="C99" s="8" t="s">
        <v>53</v>
      </c>
      <c r="D99" s="82">
        <f>$G$88</f>
        <v>0</v>
      </c>
      <c r="E99" s="83"/>
      <c r="F99" s="84"/>
      <c r="G99" s="85"/>
      <c r="H99" s="82">
        <f t="shared" si="0"/>
        <v>0</v>
      </c>
      <c r="I99" s="83"/>
      <c r="J99" s="86" t="e">
        <f t="shared" si="1"/>
        <v>#DIV/0!</v>
      </c>
      <c r="K99" s="87"/>
      <c r="L99" s="22"/>
    </row>
    <row r="100" spans="2:12" ht="15.75" thickBot="1" x14ac:dyDescent="0.3">
      <c r="B100" s="26"/>
      <c r="C100" s="27"/>
      <c r="D100" s="27"/>
      <c r="E100" s="27"/>
      <c r="F100" s="27"/>
      <c r="G100" s="27"/>
      <c r="H100" s="28"/>
      <c r="I100" s="27"/>
      <c r="J100" s="27"/>
      <c r="K100" s="27"/>
      <c r="L100" s="29"/>
    </row>
    <row r="101" spans="2:12" x14ac:dyDescent="0.25">
      <c r="H101" s="6"/>
    </row>
    <row r="102" spans="2:12" x14ac:dyDescent="0.25">
      <c r="H102" s="6"/>
    </row>
  </sheetData>
  <mergeCells count="97">
    <mergeCell ref="G54:K54"/>
    <mergeCell ref="D54:F54"/>
    <mergeCell ref="D53:F53"/>
    <mergeCell ref="D52:F52"/>
    <mergeCell ref="G52:K52"/>
    <mergeCell ref="G53:K53"/>
    <mergeCell ref="C56:F56"/>
    <mergeCell ref="H56:K56"/>
    <mergeCell ref="I63:J63"/>
    <mergeCell ref="I60:J60"/>
    <mergeCell ref="I61:J61"/>
    <mergeCell ref="I62:J62"/>
    <mergeCell ref="I64:J64"/>
    <mergeCell ref="I57:J57"/>
    <mergeCell ref="D57:E57"/>
    <mergeCell ref="D58:E58"/>
    <mergeCell ref="I58:J58"/>
    <mergeCell ref="I59:J59"/>
    <mergeCell ref="F8:K8"/>
    <mergeCell ref="F9:K9"/>
    <mergeCell ref="B2:L2"/>
    <mergeCell ref="B3:L3"/>
    <mergeCell ref="B4:L4"/>
    <mergeCell ref="F6:K6"/>
    <mergeCell ref="F7:K7"/>
    <mergeCell ref="C6:E6"/>
    <mergeCell ref="C7:E7"/>
    <mergeCell ref="C8:E8"/>
    <mergeCell ref="C9:E9"/>
    <mergeCell ref="F11:G11"/>
    <mergeCell ref="I11:J11"/>
    <mergeCell ref="C11:E11"/>
    <mergeCell ref="J25:L25"/>
    <mergeCell ref="B14:L14"/>
    <mergeCell ref="J20:L20"/>
    <mergeCell ref="J16:L16"/>
    <mergeCell ref="J17:L17"/>
    <mergeCell ref="J18:L18"/>
    <mergeCell ref="J19:L19"/>
    <mergeCell ref="B50:L50"/>
    <mergeCell ref="D41:F41"/>
    <mergeCell ref="B39:L39"/>
    <mergeCell ref="J21:L21"/>
    <mergeCell ref="J22:L22"/>
    <mergeCell ref="J23:L23"/>
    <mergeCell ref="J24:L24"/>
    <mergeCell ref="D45:F45"/>
    <mergeCell ref="B67:L67"/>
    <mergeCell ref="H73:K73"/>
    <mergeCell ref="C73:F73"/>
    <mergeCell ref="D74:E74"/>
    <mergeCell ref="I75:J75"/>
    <mergeCell ref="D75:E75"/>
    <mergeCell ref="I74:J74"/>
    <mergeCell ref="G70:K70"/>
    <mergeCell ref="G71:K71"/>
    <mergeCell ref="D70:F70"/>
    <mergeCell ref="D69:F69"/>
    <mergeCell ref="G69:K69"/>
    <mergeCell ref="D71:F71"/>
    <mergeCell ref="F99:G99"/>
    <mergeCell ref="F98:G98"/>
    <mergeCell ref="D99:E99"/>
    <mergeCell ref="D93:E93"/>
    <mergeCell ref="D95:E95"/>
    <mergeCell ref="D94:E94"/>
    <mergeCell ref="D97:E97"/>
    <mergeCell ref="D96:E96"/>
    <mergeCell ref="F93:G93"/>
    <mergeCell ref="B79:L79"/>
    <mergeCell ref="D98:E98"/>
    <mergeCell ref="F95:G95"/>
    <mergeCell ref="F94:G94"/>
    <mergeCell ref="F97:G97"/>
    <mergeCell ref="F96:G96"/>
    <mergeCell ref="H93:I93"/>
    <mergeCell ref="J93:K93"/>
    <mergeCell ref="B91:L91"/>
    <mergeCell ref="F85:H85"/>
    <mergeCell ref="D81:H81"/>
    <mergeCell ref="D82:H82"/>
    <mergeCell ref="D83:H83"/>
    <mergeCell ref="I81:K81"/>
    <mergeCell ref="I82:K82"/>
    <mergeCell ref="I83:K83"/>
    <mergeCell ref="J99:K99"/>
    <mergeCell ref="J98:K98"/>
    <mergeCell ref="H95:I95"/>
    <mergeCell ref="H94:I94"/>
    <mergeCell ref="H97:I97"/>
    <mergeCell ref="H96:I96"/>
    <mergeCell ref="H99:I99"/>
    <mergeCell ref="H98:I98"/>
    <mergeCell ref="J95:K95"/>
    <mergeCell ref="J94:K94"/>
    <mergeCell ref="J97:K97"/>
    <mergeCell ref="J96:K96"/>
  </mergeCells>
  <printOptions horizontalCentered="1"/>
  <pageMargins left="0.7" right="0.7" top="0.75" bottom="0.75" header="0.3" footer="0.3"/>
  <pageSetup scale="83" fitToHeight="2" orientation="portrait" r:id="rId1"/>
  <headerFooter>
    <oddFooter>&amp;C&amp;P of &amp;N</oddFooter>
  </headerFooter>
  <rowBreaks count="1" manualBreakCount="1">
    <brk id="4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Peak Flow Depth Measurements</vt:lpstr>
      <vt:lpstr>Average Flow Depth Measurements</vt:lpstr>
      <vt:lpstr>Flow Monitoring</vt:lpstr>
      <vt:lpstr>'Average Flow Depth Measurements'!Print_Area</vt:lpstr>
      <vt:lpstr>'Flow Monitoring'!Print_Area</vt:lpstr>
      <vt:lpstr>'Peak Flow Depth Measurements'!Print_Area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Gosha</dc:creator>
  <cp:lastModifiedBy>Robert Herring, PE, PMP</cp:lastModifiedBy>
  <cp:lastPrinted>2020-01-03T16:22:53Z</cp:lastPrinted>
  <dcterms:created xsi:type="dcterms:W3CDTF">2016-05-16T20:21:23Z</dcterms:created>
  <dcterms:modified xsi:type="dcterms:W3CDTF">2021-12-29T20:32:33Z</dcterms:modified>
</cp:coreProperties>
</file>